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1\kanri\.soumubu\.soumu\002-1 統計担当\統計HP\R2国調\"/>
    </mc:Choice>
  </mc:AlternateContent>
  <bookViews>
    <workbookView xWindow="-15" yWindow="4020" windowWidth="20520" windowHeight="4065"/>
  </bookViews>
  <sheets>
    <sheet name="Ⅱ-1" sheetId="3" r:id="rId1"/>
  </sheets>
  <definedNames>
    <definedName name="_xlnm.Print_Area" localSheetId="0">'Ⅱ-1'!$A$1:$AY$51</definedName>
  </definedNames>
  <calcPr calcId="162913"/>
</workbook>
</file>

<file path=xl/calcChain.xml><?xml version="1.0" encoding="utf-8"?>
<calcChain xmlns="http://schemas.openxmlformats.org/spreadsheetml/2006/main">
  <c r="L45" i="3" l="1"/>
  <c r="AC45" i="3" l="1"/>
  <c r="L44" i="3"/>
  <c r="AH45" i="3" s="1"/>
  <c r="AL45" i="3" s="1"/>
  <c r="L43" i="3"/>
  <c r="L42" i="3"/>
  <c r="L41" i="3"/>
  <c r="AP44" i="3" l="1"/>
  <c r="AT44" i="3" s="1"/>
  <c r="AC44" i="3"/>
  <c r="AH44" i="3"/>
  <c r="AL44" i="3" s="1"/>
  <c r="AH42" i="3"/>
  <c r="AL42" i="3" s="1"/>
  <c r="AH43" i="3"/>
  <c r="AL43" i="3" s="1"/>
  <c r="AC41" i="3"/>
  <c r="AC42" i="3"/>
  <c r="AC43" i="3"/>
  <c r="L40" i="3"/>
  <c r="AH41" i="3" s="1"/>
  <c r="AL41" i="3" s="1"/>
  <c r="AH40" i="3" l="1"/>
  <c r="AL40" i="3" s="1"/>
  <c r="AC40" i="3"/>
  <c r="AP39" i="3"/>
  <c r="AT39" i="3" s="1"/>
  <c r="AH39" i="3"/>
  <c r="AL39" i="3" s="1"/>
  <c r="AC39" i="3"/>
  <c r="AH38" i="3"/>
  <c r="AL38" i="3" s="1"/>
  <c r="AC38" i="3"/>
  <c r="AH37" i="3"/>
  <c r="AL37" i="3" s="1"/>
  <c r="AC37" i="3"/>
  <c r="AH36" i="3"/>
  <c r="AL36" i="3" s="1"/>
  <c r="AC36" i="3"/>
  <c r="AH35" i="3"/>
  <c r="AL35" i="3" s="1"/>
  <c r="AC35" i="3"/>
  <c r="AH34" i="3"/>
  <c r="AL34" i="3" s="1"/>
  <c r="AC34" i="3"/>
  <c r="AC33" i="3"/>
  <c r="L32" i="3"/>
  <c r="AH33" i="3" s="1"/>
  <c r="AL33" i="3" s="1"/>
  <c r="L31" i="3"/>
  <c r="AC31" i="3" s="1"/>
  <c r="L30" i="3"/>
  <c r="AC30" i="3" s="1"/>
  <c r="L29" i="3"/>
  <c r="L28" i="3"/>
  <c r="AC28" i="3" s="1"/>
  <c r="L27" i="3"/>
  <c r="L26" i="3"/>
  <c r="AC26" i="3" s="1"/>
  <c r="L25" i="3"/>
  <c r="AC25" i="3" s="1"/>
  <c r="L24" i="3"/>
  <c r="L23" i="3"/>
  <c r="AC23" i="3" s="1"/>
  <c r="L22" i="3"/>
  <c r="AC22" i="3" s="1"/>
  <c r="L21" i="3"/>
  <c r="AC21" i="3" s="1"/>
  <c r="L20" i="3"/>
  <c r="AC20" i="3" s="1"/>
  <c r="L19" i="3"/>
  <c r="AC19" i="3" s="1"/>
  <c r="AC18" i="3"/>
  <c r="L17" i="3"/>
  <c r="L16" i="3"/>
  <c r="AC16" i="3" s="1"/>
  <c r="L15" i="3"/>
  <c r="L14" i="3"/>
  <c r="L13" i="3"/>
  <c r="AC13" i="3" s="1"/>
  <c r="L12" i="3"/>
  <c r="L11" i="3"/>
  <c r="L10" i="3"/>
  <c r="AC10" i="3" s="1"/>
  <c r="L9" i="3"/>
  <c r="L8" i="3"/>
  <c r="L7" i="3"/>
  <c r="AC7" i="3" s="1"/>
  <c r="AH22" i="3" l="1"/>
  <c r="AL22" i="3" s="1"/>
  <c r="AH27" i="3"/>
  <c r="AL27" i="3" s="1"/>
  <c r="AP14" i="3"/>
  <c r="AT14" i="3" s="1"/>
  <c r="AP24" i="3"/>
  <c r="AT24" i="3" s="1"/>
  <c r="AP12" i="3"/>
  <c r="AT12" i="3" s="1"/>
  <c r="AP19" i="3"/>
  <c r="AT19" i="3" s="1"/>
  <c r="AP21" i="3"/>
  <c r="AT21" i="3" s="1"/>
  <c r="AH24" i="3"/>
  <c r="AL24" i="3" s="1"/>
  <c r="AH31" i="3"/>
  <c r="AL31" i="3" s="1"/>
  <c r="AH29" i="3"/>
  <c r="AL29" i="3" s="1"/>
  <c r="AP20" i="3"/>
  <c r="AT20" i="3" s="1"/>
  <c r="AH32" i="3"/>
  <c r="AL32" i="3" s="1"/>
  <c r="AP11" i="3"/>
  <c r="AT11" i="3" s="1"/>
  <c r="AP15" i="3"/>
  <c r="AT15" i="3" s="1"/>
  <c r="AP8" i="3"/>
  <c r="AT8" i="3" s="1"/>
  <c r="AP9" i="3"/>
  <c r="AT9" i="3" s="1"/>
  <c r="AP17" i="3"/>
  <c r="AT17" i="3" s="1"/>
  <c r="AP23" i="3"/>
  <c r="AT23" i="3" s="1"/>
  <c r="AP29" i="3"/>
  <c r="AT29" i="3" s="1"/>
  <c r="AH30" i="3"/>
  <c r="AL30" i="3" s="1"/>
  <c r="AP34" i="3"/>
  <c r="AT34" i="3" s="1"/>
  <c r="AC8" i="3"/>
  <c r="AC9" i="3"/>
  <c r="AC11" i="3"/>
  <c r="AC12" i="3"/>
  <c r="AC14" i="3"/>
  <c r="AC15" i="3"/>
  <c r="AC17" i="3"/>
  <c r="AP22" i="3"/>
  <c r="AT22" i="3" s="1"/>
  <c r="AH23" i="3"/>
  <c r="AL23" i="3" s="1"/>
  <c r="AH25" i="3"/>
  <c r="AL25" i="3" s="1"/>
  <c r="AH26" i="3"/>
  <c r="AL26" i="3" s="1"/>
  <c r="AH28" i="3"/>
  <c r="AL28" i="3" s="1"/>
  <c r="AP10" i="3"/>
  <c r="AT10" i="3" s="1"/>
  <c r="AP13" i="3"/>
  <c r="AT13" i="3" s="1"/>
  <c r="AP16" i="3"/>
  <c r="AT16" i="3" s="1"/>
  <c r="AC24" i="3"/>
  <c r="AC32" i="3"/>
  <c r="AC27" i="3"/>
  <c r="AC29" i="3"/>
</calcChain>
</file>

<file path=xl/comments1.xml><?xml version="1.0" encoding="utf-8"?>
<comments xmlns="http://schemas.openxmlformats.org/spreadsheetml/2006/main">
  <authors>
    <author>star61002</author>
  </authors>
  <commentList>
    <comment ref="AC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star61002:</t>
        </r>
        <r>
          <rPr>
            <sz val="9"/>
            <color indexed="81"/>
            <rFont val="ＭＳ Ｐゴシック"/>
            <family val="3"/>
            <charset val="128"/>
          </rPr>
          <t xml:space="preserve">
＝人口総数/25.55K㎡</t>
        </r>
      </text>
    </comment>
  </commentList>
</comments>
</file>

<file path=xl/sharedStrings.xml><?xml version="1.0" encoding="utf-8"?>
<sst xmlns="http://schemas.openxmlformats.org/spreadsheetml/2006/main" count="164" uniqueCount="60">
  <si>
    <t>男</t>
    <rPh sb="0" eb="1">
      <t>オトコ</t>
    </rPh>
    <phoneticPr fontId="3"/>
  </si>
  <si>
    <t>女</t>
    <rPh sb="0" eb="1">
      <t>オンナ</t>
    </rPh>
    <phoneticPr fontId="3"/>
  </si>
  <si>
    <t>対前年
人口
増加数
（人）</t>
    <rPh sb="0" eb="1">
      <t>タイ</t>
    </rPh>
    <rPh sb="1" eb="3">
      <t>ゼンネン</t>
    </rPh>
    <rPh sb="4" eb="6">
      <t>ジンコウ</t>
    </rPh>
    <rPh sb="7" eb="10">
      <t>ゾウカスウ</t>
    </rPh>
    <rPh sb="12" eb="13">
      <t>ニン</t>
    </rPh>
    <phoneticPr fontId="3"/>
  </si>
  <si>
    <t>対前年
人口
増加率
(％）</t>
    <rPh sb="0" eb="1">
      <t>タイ</t>
    </rPh>
    <rPh sb="1" eb="3">
      <t>ゼンネン</t>
    </rPh>
    <rPh sb="4" eb="6">
      <t>ジンコウ</t>
    </rPh>
    <rPh sb="7" eb="9">
      <t>ゾウカ</t>
    </rPh>
    <rPh sb="9" eb="10">
      <t>リツ</t>
    </rPh>
    <phoneticPr fontId="3"/>
  </si>
  <si>
    <t>対前回
人口
増加数
（人）</t>
    <rPh sb="0" eb="1">
      <t>タイ</t>
    </rPh>
    <rPh sb="1" eb="3">
      <t>ゼンカイ</t>
    </rPh>
    <rPh sb="4" eb="6">
      <t>ジンコウ</t>
    </rPh>
    <rPh sb="7" eb="9">
      <t>ゾウカ</t>
    </rPh>
    <rPh sb="9" eb="10">
      <t>スウ</t>
    </rPh>
    <rPh sb="12" eb="13">
      <t>ニン</t>
    </rPh>
    <phoneticPr fontId="3"/>
  </si>
  <si>
    <t>対前回
人口
増加率
（％）</t>
    <rPh sb="0" eb="1">
      <t>タイ</t>
    </rPh>
    <rPh sb="1" eb="3">
      <t>ゼンカイ</t>
    </rPh>
    <rPh sb="4" eb="6">
      <t>ジンコウ</t>
    </rPh>
    <rPh sb="7" eb="9">
      <t>ゾウカ</t>
    </rPh>
    <rPh sb="9" eb="10">
      <t>リツ</t>
    </rPh>
    <phoneticPr fontId="3"/>
  </si>
  <si>
    <t xml:space="preserve">14年 </t>
    <rPh sb="2" eb="3">
      <t>ネン</t>
    </rPh>
    <phoneticPr fontId="3"/>
  </si>
  <si>
    <t xml:space="preserve">  大正</t>
    <rPh sb="2" eb="4">
      <t>タイショウ</t>
    </rPh>
    <phoneticPr fontId="3"/>
  </si>
  <si>
    <t xml:space="preserve">  昭和</t>
    <rPh sb="2" eb="4">
      <t>ショウワ</t>
    </rPh>
    <phoneticPr fontId="3"/>
  </si>
  <si>
    <t xml:space="preserve">5年 </t>
    <rPh sb="1" eb="2">
      <t>ネン</t>
    </rPh>
    <phoneticPr fontId="3"/>
  </si>
  <si>
    <t xml:space="preserve">10年 </t>
    <rPh sb="2" eb="3">
      <t>ネン</t>
    </rPh>
    <phoneticPr fontId="3"/>
  </si>
  <si>
    <t xml:space="preserve">15年 </t>
    <rPh sb="2" eb="3">
      <t>ネン</t>
    </rPh>
    <phoneticPr fontId="3"/>
  </si>
  <si>
    <t xml:space="preserve">20年 </t>
    <rPh sb="2" eb="3">
      <t>ネン</t>
    </rPh>
    <phoneticPr fontId="3"/>
  </si>
  <si>
    <t xml:space="preserve">25年 </t>
    <rPh sb="2" eb="3">
      <t>ネン</t>
    </rPh>
    <phoneticPr fontId="3"/>
  </si>
  <si>
    <t xml:space="preserve">30年 </t>
    <rPh sb="2" eb="3">
      <t>ネン</t>
    </rPh>
    <phoneticPr fontId="3"/>
  </si>
  <si>
    <t xml:space="preserve">35年 </t>
    <rPh sb="2" eb="3">
      <t>ネン</t>
    </rPh>
    <phoneticPr fontId="3"/>
  </si>
  <si>
    <t xml:space="preserve">7年 </t>
    <rPh sb="1" eb="2">
      <t>ネン</t>
    </rPh>
    <phoneticPr fontId="3"/>
  </si>
  <si>
    <t xml:space="preserve">12年 </t>
    <rPh sb="2" eb="3">
      <t>ネン</t>
    </rPh>
    <phoneticPr fontId="3"/>
  </si>
  <si>
    <t xml:space="preserve">13年 </t>
    <rPh sb="2" eb="3">
      <t>ネン</t>
    </rPh>
    <phoneticPr fontId="3"/>
  </si>
  <si>
    <t xml:space="preserve">16年 </t>
    <rPh sb="2" eb="3">
      <t>ネン</t>
    </rPh>
    <phoneticPr fontId="3"/>
  </si>
  <si>
    <t xml:space="preserve">17年 </t>
    <rPh sb="2" eb="3">
      <t>ネン</t>
    </rPh>
    <phoneticPr fontId="3"/>
  </si>
  <si>
    <t xml:space="preserve">18年 </t>
    <rPh sb="2" eb="3">
      <t>ネン</t>
    </rPh>
    <phoneticPr fontId="3"/>
  </si>
  <si>
    <t xml:space="preserve">19年 </t>
    <rPh sb="2" eb="3">
      <t>ネン</t>
    </rPh>
    <phoneticPr fontId="3"/>
  </si>
  <si>
    <t xml:space="preserve">21年 </t>
    <rPh sb="2" eb="3">
      <t>ネン</t>
    </rPh>
    <phoneticPr fontId="3"/>
  </si>
  <si>
    <t xml:space="preserve">22年 </t>
    <rPh sb="2" eb="3">
      <t>ネン</t>
    </rPh>
    <phoneticPr fontId="3"/>
  </si>
  <si>
    <t xml:space="preserve">23年 </t>
    <rPh sb="2" eb="3">
      <t>ネン</t>
    </rPh>
    <phoneticPr fontId="3"/>
  </si>
  <si>
    <t xml:space="preserve">24年 </t>
    <rPh sb="2" eb="3">
      <t>ネン</t>
    </rPh>
    <phoneticPr fontId="3"/>
  </si>
  <si>
    <t xml:space="preserve">26年 </t>
    <rPh sb="2" eb="3">
      <t>ネン</t>
    </rPh>
    <phoneticPr fontId="3"/>
  </si>
  <si>
    <t xml:space="preserve">27年 </t>
    <rPh sb="2" eb="3">
      <t>ネン</t>
    </rPh>
    <phoneticPr fontId="3"/>
  </si>
  <si>
    <t>人口密度
人/Ｋ㎡</t>
    <rPh sb="0" eb="2">
      <t>ジンコウ</t>
    </rPh>
    <rPh sb="2" eb="4">
      <t>ミツド</t>
    </rPh>
    <phoneticPr fontId="3"/>
  </si>
  <si>
    <t>年　次</t>
    <rPh sb="0" eb="1">
      <t>ネン</t>
    </rPh>
    <rPh sb="2" eb="3">
      <t>ツギ</t>
    </rPh>
    <phoneticPr fontId="3"/>
  </si>
  <si>
    <t>人　口</t>
    <rPh sb="0" eb="1">
      <t>ヒト</t>
    </rPh>
    <rPh sb="2" eb="3">
      <t>クチ</t>
    </rPh>
    <phoneticPr fontId="3"/>
  </si>
  <si>
    <t>総　数</t>
    <rPh sb="0" eb="1">
      <t>ソウ</t>
    </rPh>
    <rPh sb="2" eb="3">
      <t>スウ</t>
    </rPh>
    <phoneticPr fontId="3"/>
  </si>
  <si>
    <t>面　積
（k㎡）</t>
    <rPh sb="0" eb="1">
      <t>メン</t>
    </rPh>
    <rPh sb="2" eb="3">
      <t>セキ</t>
    </rPh>
    <phoneticPr fontId="3"/>
  </si>
  <si>
    <t>世 帯 数</t>
    <rPh sb="0" eb="1">
      <t>ヨ</t>
    </rPh>
    <rPh sb="2" eb="3">
      <t>オビ</t>
    </rPh>
    <rPh sb="4" eb="5">
      <t>スウ</t>
    </rPh>
    <phoneticPr fontId="3"/>
  </si>
  <si>
    <t xml:space="preserve">40年 </t>
    <rPh sb="2" eb="3">
      <t>ネン</t>
    </rPh>
    <phoneticPr fontId="3"/>
  </si>
  <si>
    <t xml:space="preserve">45年 </t>
    <rPh sb="2" eb="3">
      <t>ネン</t>
    </rPh>
    <phoneticPr fontId="3"/>
  </si>
  <si>
    <t xml:space="preserve">46年 </t>
    <rPh sb="2" eb="3">
      <t>ネン</t>
    </rPh>
    <phoneticPr fontId="3"/>
  </si>
  <si>
    <t xml:space="preserve">50年 </t>
    <rPh sb="2" eb="3">
      <t>ネン</t>
    </rPh>
    <phoneticPr fontId="3"/>
  </si>
  <si>
    <t xml:space="preserve">55年 </t>
    <rPh sb="2" eb="3">
      <t>ネン</t>
    </rPh>
    <phoneticPr fontId="3"/>
  </si>
  <si>
    <t xml:space="preserve">60年 </t>
    <rPh sb="2" eb="3">
      <t>ネン</t>
    </rPh>
    <phoneticPr fontId="3"/>
  </si>
  <si>
    <t xml:space="preserve">  平成</t>
    <rPh sb="2" eb="4">
      <t>ヘイセイ</t>
    </rPh>
    <phoneticPr fontId="3"/>
  </si>
  <si>
    <t xml:space="preserve">2年 </t>
    <rPh sb="1" eb="2">
      <t>ネン</t>
    </rPh>
    <phoneticPr fontId="3"/>
  </si>
  <si>
    <t xml:space="preserve">28年 </t>
    <rPh sb="2" eb="3">
      <t>ネン</t>
    </rPh>
    <phoneticPr fontId="3"/>
  </si>
  <si>
    <t>人口、世帯数の推移</t>
    <phoneticPr fontId="3"/>
  </si>
  <si>
    <t xml:space="preserve">9年 </t>
    <phoneticPr fontId="3"/>
  </si>
  <si>
    <t>－</t>
    <phoneticPr fontId="3"/>
  </si>
  <si>
    <t>－</t>
    <phoneticPr fontId="3"/>
  </si>
  <si>
    <t xml:space="preserve">29年 </t>
    <rPh sb="1" eb="2">
      <t>ネン</t>
    </rPh>
    <phoneticPr fontId="3"/>
  </si>
  <si>
    <t xml:space="preserve">  令和　元年</t>
    <rPh sb="2" eb="4">
      <t>レイワ</t>
    </rPh>
    <rPh sb="5" eb="7">
      <t>ガンネン</t>
    </rPh>
    <phoneticPr fontId="3"/>
  </si>
  <si>
    <t xml:space="preserve">30年 </t>
    <rPh sb="0" eb="1">
      <t>ネン</t>
    </rPh>
    <phoneticPr fontId="3"/>
  </si>
  <si>
    <t>国勢調査</t>
    <rPh sb="0" eb="2">
      <t>コクセイ</t>
    </rPh>
    <rPh sb="2" eb="4">
      <t>チョウサ</t>
    </rPh>
    <phoneticPr fontId="3"/>
  </si>
  <si>
    <t>大阪府推計人口</t>
    <rPh sb="0" eb="3">
      <t>オオサカフ</t>
    </rPh>
    <rPh sb="3" eb="5">
      <t>スイケイ</t>
    </rPh>
    <rPh sb="5" eb="7">
      <t>ジンコウ</t>
    </rPh>
    <phoneticPr fontId="3"/>
  </si>
  <si>
    <t xml:space="preserve">2年 </t>
    <phoneticPr fontId="3"/>
  </si>
  <si>
    <t xml:space="preserve">3年 </t>
    <phoneticPr fontId="3"/>
  </si>
  <si>
    <t>（各年10月1日現在）</t>
    <phoneticPr fontId="3"/>
  </si>
  <si>
    <t>摘　要</t>
    <rPh sb="0" eb="1">
      <t>テキ</t>
    </rPh>
    <rPh sb="2" eb="3">
      <t>ヨウ</t>
    </rPh>
    <phoneticPr fontId="3"/>
  </si>
  <si>
    <t>※大阪府毎月推計人口は、直近の国勢調査を基に、住民基本台帳登録者数の毎月の増減を加減して算出したものです。</t>
    <phoneticPr fontId="3"/>
  </si>
  <si>
    <t>資料：国勢調査、大阪府毎月推計人口</t>
    <rPh sb="11" eb="13">
      <t>マイツキ</t>
    </rPh>
    <phoneticPr fontId="3"/>
  </si>
  <si>
    <t>大阪府毎月推計人口</t>
    <rPh sb="0" eb="3">
      <t>オオサカフ</t>
    </rPh>
    <rPh sb="3" eb="5">
      <t>マイツキ</t>
    </rPh>
    <rPh sb="5" eb="7">
      <t>スイケイ</t>
    </rPh>
    <rPh sb="7" eb="9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</si>
</sst>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0;&quot;△ &quot;0.00"/>
    <numFmt numFmtId="179" formatCode="0;&quot;△ &quot;0"/>
    <numFmt numFmtId="180" formatCode="#,##0.00;&quot;△ &quot;#,##0.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0.5"/>
      <name val="Meiryo UI"/>
      <family val="3"/>
      <charset val="128"/>
    </font>
    <font>
      <sz val="9.5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179" fontId="7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 wrapText="1"/>
    </xf>
    <xf numFmtId="176" fontId="9" fillId="0" borderId="0" xfId="0" applyNumberFormat="1" applyFont="1" applyAlignment="1">
      <alignment vertical="center" wrapText="1"/>
    </xf>
    <xf numFmtId="176" fontId="9" fillId="0" borderId="0" xfId="0" applyNumberFormat="1" applyFont="1" applyAlignment="1">
      <alignment horizontal="center" vertical="center" wrapText="1"/>
    </xf>
    <xf numFmtId="176" fontId="7" fillId="0" borderId="0" xfId="0" applyNumberFormat="1" applyFont="1" applyBorder="1" applyAlignment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vertical="center"/>
    </xf>
    <xf numFmtId="176" fontId="10" fillId="0" borderId="0" xfId="0" applyNumberFormat="1" applyFont="1" applyBorder="1" applyAlignment="1">
      <alignment vertical="center" wrapText="1"/>
    </xf>
    <xf numFmtId="176" fontId="10" fillId="0" borderId="0" xfId="0" applyNumberFormat="1" applyFont="1" applyAlignment="1">
      <alignment vertical="center" wrapText="1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6" fontId="9" fillId="0" borderId="0" xfId="2" quotePrefix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11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12" xfId="0" applyNumberFormat="1" applyFont="1" applyFill="1" applyBorder="1" applyAlignment="1">
      <alignment horizontal="right" vertical="center"/>
    </xf>
    <xf numFmtId="176" fontId="7" fillId="0" borderId="16" xfId="0" applyNumberFormat="1" applyFont="1" applyBorder="1" applyAlignment="1">
      <alignment vertical="center"/>
    </xf>
    <xf numFmtId="176" fontId="7" fillId="0" borderId="16" xfId="0" applyNumberFormat="1" applyFont="1" applyFill="1" applyBorder="1" applyAlignment="1">
      <alignment vertical="center"/>
    </xf>
    <xf numFmtId="176" fontId="10" fillId="0" borderId="16" xfId="0" applyNumberFormat="1" applyFont="1" applyFill="1" applyBorder="1" applyAlignment="1">
      <alignment horizontal="right" vertical="center"/>
    </xf>
    <xf numFmtId="176" fontId="9" fillId="0" borderId="17" xfId="0" applyNumberFormat="1" applyFont="1" applyFill="1" applyBorder="1" applyAlignment="1">
      <alignment vertical="center"/>
    </xf>
    <xf numFmtId="176" fontId="9" fillId="0" borderId="17" xfId="0" applyNumberFormat="1" applyFont="1" applyBorder="1" applyAlignment="1">
      <alignment vertical="center"/>
    </xf>
    <xf numFmtId="176" fontId="9" fillId="0" borderId="17" xfId="0" applyNumberFormat="1" applyFont="1" applyBorder="1" applyAlignment="1">
      <alignment horizontal="right" vertical="center"/>
    </xf>
    <xf numFmtId="176" fontId="9" fillId="0" borderId="0" xfId="0" applyNumberFormat="1" applyFont="1" applyFill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6" fontId="12" fillId="0" borderId="11" xfId="0" applyNumberFormat="1" applyFont="1" applyFill="1" applyBorder="1" applyAlignment="1">
      <alignment horizontal="right" vertical="center"/>
    </xf>
    <xf numFmtId="180" fontId="12" fillId="0" borderId="11" xfId="0" applyNumberFormat="1" applyFont="1" applyFill="1" applyBorder="1" applyAlignment="1">
      <alignment vertical="center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7" fontId="12" fillId="0" borderId="11" xfId="0" applyNumberFormat="1" applyFont="1" applyFill="1" applyBorder="1" applyAlignment="1">
      <alignment vertical="center"/>
    </xf>
    <xf numFmtId="176" fontId="12" fillId="0" borderId="11" xfId="0" applyNumberFormat="1" applyFont="1" applyFill="1" applyBorder="1" applyAlignment="1">
      <alignment vertical="center"/>
    </xf>
    <xf numFmtId="180" fontId="12" fillId="0" borderId="11" xfId="0" applyNumberFormat="1" applyFont="1" applyFill="1" applyBorder="1" applyAlignment="1">
      <alignment horizontal="right" vertical="center"/>
    </xf>
    <xf numFmtId="176" fontId="11" fillId="0" borderId="11" xfId="2" quotePrefix="1" applyNumberFormat="1" applyFont="1" applyFill="1" applyBorder="1" applyAlignment="1">
      <alignment vertical="center"/>
    </xf>
    <xf numFmtId="176" fontId="12" fillId="0" borderId="11" xfId="1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horizontal="right" vertical="center"/>
    </xf>
    <xf numFmtId="177" fontId="12" fillId="0" borderId="11" xfId="0" applyNumberFormat="1" applyFont="1" applyFill="1" applyBorder="1" applyAlignment="1">
      <alignment horizontal="right" vertical="center"/>
    </xf>
    <xf numFmtId="180" fontId="12" fillId="0" borderId="13" xfId="0" applyNumberFormat="1" applyFont="1" applyFill="1" applyBorder="1" applyAlignment="1">
      <alignment vertical="center"/>
    </xf>
    <xf numFmtId="180" fontId="12" fillId="0" borderId="14" xfId="0" applyNumberFormat="1" applyFont="1" applyFill="1" applyBorder="1" applyAlignment="1">
      <alignment vertical="center"/>
    </xf>
    <xf numFmtId="180" fontId="12" fillId="0" borderId="15" xfId="0" applyNumberFormat="1" applyFont="1" applyFill="1" applyBorder="1" applyAlignment="1">
      <alignment vertical="center"/>
    </xf>
    <xf numFmtId="178" fontId="12" fillId="0" borderId="11" xfId="0" applyNumberFormat="1" applyFont="1" applyFill="1" applyBorder="1" applyAlignment="1">
      <alignment horizontal="right" vertical="center"/>
    </xf>
    <xf numFmtId="176" fontId="11" fillId="0" borderId="17" xfId="0" applyNumberFormat="1" applyFont="1" applyFill="1" applyBorder="1" applyAlignment="1">
      <alignment vertical="center"/>
    </xf>
    <xf numFmtId="176" fontId="12" fillId="0" borderId="17" xfId="0" applyNumberFormat="1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 wrapText="1"/>
    </xf>
    <xf numFmtId="177" fontId="9" fillId="2" borderId="5" xfId="0" applyNumberFormat="1" applyFont="1" applyFill="1" applyBorder="1" applyAlignment="1">
      <alignment horizontal="center" vertical="center" wrapText="1"/>
    </xf>
    <xf numFmtId="177" fontId="9" fillId="2" borderId="8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7" fontId="12" fillId="0" borderId="17" xfId="0" applyNumberFormat="1" applyFont="1" applyFill="1" applyBorder="1" applyAlignment="1">
      <alignment vertical="center"/>
    </xf>
    <xf numFmtId="176" fontId="12" fillId="0" borderId="17" xfId="0" applyNumberFormat="1" applyFont="1" applyFill="1" applyBorder="1" applyAlignment="1">
      <alignment horizontal="right" vertical="center"/>
    </xf>
    <xf numFmtId="180" fontId="12" fillId="0" borderId="18" xfId="0" applyNumberFormat="1" applyFont="1" applyFill="1" applyBorder="1" applyAlignment="1">
      <alignment vertical="center"/>
    </xf>
    <xf numFmtId="180" fontId="12" fillId="0" borderId="19" xfId="0" applyNumberFormat="1" applyFont="1" applyFill="1" applyBorder="1" applyAlignment="1">
      <alignment vertical="center"/>
    </xf>
    <xf numFmtId="180" fontId="12" fillId="0" borderId="20" xfId="0" applyNumberFormat="1" applyFont="1" applyFill="1" applyBorder="1" applyAlignment="1">
      <alignment vertical="center"/>
    </xf>
    <xf numFmtId="178" fontId="9" fillId="2" borderId="2" xfId="0" applyNumberFormat="1" applyFont="1" applyFill="1" applyBorder="1" applyAlignment="1">
      <alignment horizontal="center" vertical="center" wrapText="1"/>
    </xf>
    <xf numFmtId="178" fontId="9" fillId="2" borderId="5" xfId="0" applyNumberFormat="1" applyFont="1" applyFill="1" applyBorder="1" applyAlignment="1">
      <alignment horizontal="center" vertical="center" wrapText="1"/>
    </xf>
    <xf numFmtId="178" fontId="9" fillId="2" borderId="8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right" vertical="center"/>
    </xf>
    <xf numFmtId="178" fontId="12" fillId="0" borderId="12" xfId="0" applyNumberFormat="1" applyFont="1" applyFill="1" applyBorder="1" applyAlignment="1">
      <alignment vertical="center"/>
    </xf>
    <xf numFmtId="176" fontId="12" fillId="0" borderId="12" xfId="0" applyNumberFormat="1" applyFont="1" applyFill="1" applyBorder="1" applyAlignment="1">
      <alignment vertical="center"/>
    </xf>
    <xf numFmtId="176" fontId="9" fillId="0" borderId="12" xfId="0" applyNumberFormat="1" applyFont="1" applyFill="1" applyBorder="1" applyAlignment="1">
      <alignment horizontal="right"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12" xfId="2" quotePrefix="1" applyNumberFormat="1" applyFont="1" applyFill="1" applyBorder="1" applyAlignment="1">
      <alignment vertical="center"/>
    </xf>
    <xf numFmtId="176" fontId="12" fillId="0" borderId="12" xfId="0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vertical="center"/>
    </xf>
    <xf numFmtId="180" fontId="12" fillId="0" borderId="12" xfId="0" applyNumberFormat="1" applyFont="1" applyFill="1" applyBorder="1" applyAlignment="1">
      <alignment vertical="center"/>
    </xf>
    <xf numFmtId="177" fontId="12" fillId="0" borderId="12" xfId="0" applyNumberFormat="1" applyFont="1" applyFill="1" applyBorder="1" applyAlignment="1">
      <alignment vertical="center"/>
    </xf>
    <xf numFmtId="176" fontId="7" fillId="0" borderId="17" xfId="0" applyNumberFormat="1" applyFont="1" applyFill="1" applyBorder="1" applyAlignment="1">
      <alignment horizontal="center" vertical="center" shrinkToFit="1"/>
    </xf>
    <xf numFmtId="176" fontId="7" fillId="0" borderId="11" xfId="0" applyNumberFormat="1" applyFont="1" applyFill="1" applyBorder="1" applyAlignment="1">
      <alignment horizontal="center" vertical="center" shrinkToFit="1"/>
    </xf>
    <xf numFmtId="176" fontId="7" fillId="0" borderId="12" xfId="0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JB16_jinkou0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B1:AY52"/>
  <sheetViews>
    <sheetView tabSelected="1" view="pageBreakPreview" zoomScale="90" zoomScaleNormal="100" zoomScaleSheetLayoutView="90" zoomScalePageLayoutView="90" workbookViewId="0"/>
  </sheetViews>
  <sheetFormatPr defaultRowHeight="12" x14ac:dyDescent="0.15"/>
  <cols>
    <col min="1" max="1" width="1.25" style="5" customWidth="1"/>
    <col min="2" max="6" width="2.125" style="5" customWidth="1"/>
    <col min="7" max="11" width="2" style="5" customWidth="1"/>
    <col min="12" max="24" width="2.375" style="5" customWidth="1"/>
    <col min="25" max="28" width="2" style="5" customWidth="1"/>
    <col min="29" max="33" width="2" style="6" customWidth="1"/>
    <col min="34" max="37" width="2" style="5" customWidth="1"/>
    <col min="38" max="41" width="2" style="7" customWidth="1"/>
    <col min="42" max="45" width="2" style="5" customWidth="1"/>
    <col min="46" max="46" width="2" style="8" customWidth="1"/>
    <col min="47" max="49" width="2" style="5" customWidth="1"/>
    <col min="50" max="50" width="13.75" style="5" customWidth="1"/>
    <col min="51" max="51" width="1.25" style="5" customWidth="1"/>
    <col min="52" max="55" width="2.125" style="5" customWidth="1"/>
    <col min="56" max="16384" width="9" style="5"/>
  </cols>
  <sheetData>
    <row r="1" spans="2:51" s="1" customFormat="1" ht="24" x14ac:dyDescent="0.15">
      <c r="B1" s="1" t="s">
        <v>44</v>
      </c>
      <c r="AC1" s="2"/>
      <c r="AD1" s="2"/>
      <c r="AE1" s="2"/>
      <c r="AF1" s="2"/>
      <c r="AG1" s="2"/>
      <c r="AL1" s="3"/>
      <c r="AM1" s="3"/>
      <c r="AN1" s="3"/>
      <c r="AO1" s="3"/>
      <c r="AT1" s="4"/>
    </row>
    <row r="2" spans="2:51" ht="16.5" customHeight="1" thickBot="1" x14ac:dyDescent="0.2"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5"/>
      <c r="AX2" s="40" t="s">
        <v>55</v>
      </c>
    </row>
    <row r="3" spans="2:51" ht="16.5" customHeight="1" x14ac:dyDescent="0.15">
      <c r="B3" s="61" t="s">
        <v>30</v>
      </c>
      <c r="C3" s="62"/>
      <c r="D3" s="62"/>
      <c r="E3" s="62"/>
      <c r="F3" s="62"/>
      <c r="G3" s="62" t="s">
        <v>34</v>
      </c>
      <c r="H3" s="62"/>
      <c r="I3" s="62"/>
      <c r="J3" s="62"/>
      <c r="K3" s="62"/>
      <c r="L3" s="62" t="s">
        <v>31</v>
      </c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71" t="s">
        <v>33</v>
      </c>
      <c r="Z3" s="71"/>
      <c r="AA3" s="71"/>
      <c r="AB3" s="71"/>
      <c r="AC3" s="68" t="s">
        <v>29</v>
      </c>
      <c r="AD3" s="68"/>
      <c r="AE3" s="68"/>
      <c r="AF3" s="68"/>
      <c r="AG3" s="68"/>
      <c r="AH3" s="71" t="s">
        <v>2</v>
      </c>
      <c r="AI3" s="71"/>
      <c r="AJ3" s="71"/>
      <c r="AK3" s="71"/>
      <c r="AL3" s="79" t="s">
        <v>3</v>
      </c>
      <c r="AM3" s="79"/>
      <c r="AN3" s="79"/>
      <c r="AO3" s="79"/>
      <c r="AP3" s="71" t="s">
        <v>4</v>
      </c>
      <c r="AQ3" s="71"/>
      <c r="AR3" s="71"/>
      <c r="AS3" s="71"/>
      <c r="AT3" s="71" t="s">
        <v>5</v>
      </c>
      <c r="AU3" s="71"/>
      <c r="AV3" s="71"/>
      <c r="AW3" s="43"/>
      <c r="AX3" s="43" t="s">
        <v>56</v>
      </c>
      <c r="AY3" s="14"/>
    </row>
    <row r="4" spans="2:51" ht="16.5" customHeight="1" x14ac:dyDescent="0.15">
      <c r="B4" s="63"/>
      <c r="C4" s="64"/>
      <c r="D4" s="64"/>
      <c r="E4" s="64"/>
      <c r="F4" s="64"/>
      <c r="G4" s="64"/>
      <c r="H4" s="64"/>
      <c r="I4" s="64"/>
      <c r="J4" s="64"/>
      <c r="K4" s="64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72"/>
      <c r="Z4" s="72"/>
      <c r="AA4" s="72"/>
      <c r="AB4" s="72"/>
      <c r="AC4" s="69"/>
      <c r="AD4" s="69"/>
      <c r="AE4" s="69"/>
      <c r="AF4" s="69"/>
      <c r="AG4" s="69"/>
      <c r="AH4" s="72"/>
      <c r="AI4" s="72"/>
      <c r="AJ4" s="72"/>
      <c r="AK4" s="72"/>
      <c r="AL4" s="80"/>
      <c r="AM4" s="80"/>
      <c r="AN4" s="80"/>
      <c r="AO4" s="80"/>
      <c r="AP4" s="72"/>
      <c r="AQ4" s="72"/>
      <c r="AR4" s="72"/>
      <c r="AS4" s="72"/>
      <c r="AT4" s="72"/>
      <c r="AU4" s="72"/>
      <c r="AV4" s="72"/>
      <c r="AW4" s="44"/>
      <c r="AX4" s="44"/>
      <c r="AY4" s="14"/>
    </row>
    <row r="5" spans="2:51" ht="16.5" customHeight="1" x14ac:dyDescent="0.15">
      <c r="B5" s="63"/>
      <c r="C5" s="64"/>
      <c r="D5" s="64"/>
      <c r="E5" s="64"/>
      <c r="F5" s="64"/>
      <c r="G5" s="64"/>
      <c r="H5" s="64"/>
      <c r="I5" s="64"/>
      <c r="J5" s="64"/>
      <c r="K5" s="64"/>
      <c r="L5" s="64" t="s">
        <v>32</v>
      </c>
      <c r="M5" s="64"/>
      <c r="N5" s="64"/>
      <c r="O5" s="64"/>
      <c r="P5" s="64"/>
      <c r="Q5" s="64" t="s">
        <v>0</v>
      </c>
      <c r="R5" s="64"/>
      <c r="S5" s="64"/>
      <c r="T5" s="64"/>
      <c r="U5" s="64" t="s">
        <v>1</v>
      </c>
      <c r="V5" s="64"/>
      <c r="W5" s="64"/>
      <c r="X5" s="64"/>
      <c r="Y5" s="72"/>
      <c r="Z5" s="72"/>
      <c r="AA5" s="72"/>
      <c r="AB5" s="72"/>
      <c r="AC5" s="69"/>
      <c r="AD5" s="69"/>
      <c r="AE5" s="69"/>
      <c r="AF5" s="69"/>
      <c r="AG5" s="69"/>
      <c r="AH5" s="72"/>
      <c r="AI5" s="72"/>
      <c r="AJ5" s="72"/>
      <c r="AK5" s="72"/>
      <c r="AL5" s="80"/>
      <c r="AM5" s="80"/>
      <c r="AN5" s="80"/>
      <c r="AO5" s="80"/>
      <c r="AP5" s="72"/>
      <c r="AQ5" s="72"/>
      <c r="AR5" s="72"/>
      <c r="AS5" s="72"/>
      <c r="AT5" s="72"/>
      <c r="AU5" s="72"/>
      <c r="AV5" s="72"/>
      <c r="AW5" s="44"/>
      <c r="AX5" s="44"/>
      <c r="AY5" s="14"/>
    </row>
    <row r="6" spans="2:51" ht="16.5" customHeight="1" thickBot="1" x14ac:dyDescent="0.2">
      <c r="B6" s="6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3"/>
      <c r="Z6" s="73"/>
      <c r="AA6" s="73"/>
      <c r="AB6" s="73"/>
      <c r="AC6" s="70"/>
      <c r="AD6" s="70"/>
      <c r="AE6" s="70"/>
      <c r="AF6" s="70"/>
      <c r="AG6" s="70"/>
      <c r="AH6" s="73"/>
      <c r="AI6" s="73"/>
      <c r="AJ6" s="73"/>
      <c r="AK6" s="73"/>
      <c r="AL6" s="81"/>
      <c r="AM6" s="81"/>
      <c r="AN6" s="81"/>
      <c r="AO6" s="81"/>
      <c r="AP6" s="73"/>
      <c r="AQ6" s="73"/>
      <c r="AR6" s="73"/>
      <c r="AS6" s="73"/>
      <c r="AT6" s="73"/>
      <c r="AU6" s="73"/>
      <c r="AV6" s="73"/>
      <c r="AW6" s="45"/>
      <c r="AX6" s="45"/>
      <c r="AY6" s="14"/>
    </row>
    <row r="7" spans="2:51" s="20" customFormat="1" ht="19.5" customHeight="1" x14ac:dyDescent="0.15">
      <c r="B7" s="36" t="s">
        <v>7</v>
      </c>
      <c r="C7" s="37"/>
      <c r="D7" s="37"/>
      <c r="E7" s="37"/>
      <c r="F7" s="38" t="s">
        <v>45</v>
      </c>
      <c r="G7" s="59">
        <v>1416</v>
      </c>
      <c r="H7" s="59"/>
      <c r="I7" s="59"/>
      <c r="J7" s="59"/>
      <c r="K7" s="59"/>
      <c r="L7" s="59">
        <f t="shared" ref="L7:L17" si="0">SUM(Q7:X7)</f>
        <v>6507</v>
      </c>
      <c r="M7" s="59"/>
      <c r="N7" s="59"/>
      <c r="O7" s="59"/>
      <c r="P7" s="59"/>
      <c r="Q7" s="60">
        <v>3205</v>
      </c>
      <c r="R7" s="60"/>
      <c r="S7" s="60"/>
      <c r="T7" s="60"/>
      <c r="U7" s="60">
        <v>3302</v>
      </c>
      <c r="V7" s="60"/>
      <c r="W7" s="60"/>
      <c r="X7" s="60"/>
      <c r="Y7" s="76">
        <v>25.29</v>
      </c>
      <c r="Z7" s="77"/>
      <c r="AA7" s="77"/>
      <c r="AB7" s="78"/>
      <c r="AC7" s="74">
        <f>L7/Y7</f>
        <v>257.29537366548044</v>
      </c>
      <c r="AD7" s="74"/>
      <c r="AE7" s="74"/>
      <c r="AF7" s="74"/>
      <c r="AG7" s="74"/>
      <c r="AH7" s="75" t="s">
        <v>47</v>
      </c>
      <c r="AI7" s="75"/>
      <c r="AJ7" s="75"/>
      <c r="AK7" s="75"/>
      <c r="AL7" s="75" t="s">
        <v>47</v>
      </c>
      <c r="AM7" s="75"/>
      <c r="AN7" s="75"/>
      <c r="AO7" s="75"/>
      <c r="AP7" s="75" t="s">
        <v>47</v>
      </c>
      <c r="AQ7" s="75"/>
      <c r="AR7" s="75"/>
      <c r="AS7" s="75"/>
      <c r="AT7" s="75" t="s">
        <v>47</v>
      </c>
      <c r="AU7" s="75"/>
      <c r="AV7" s="75"/>
      <c r="AW7" s="75"/>
      <c r="AX7" s="92" t="s">
        <v>51</v>
      </c>
    </row>
    <row r="8" spans="2:51" s="20" customFormat="1" ht="19.5" customHeight="1" x14ac:dyDescent="0.15">
      <c r="B8" s="29"/>
      <c r="C8" s="30"/>
      <c r="D8" s="30"/>
      <c r="E8" s="30"/>
      <c r="F8" s="30" t="s">
        <v>6</v>
      </c>
      <c r="G8" s="47">
        <v>1476</v>
      </c>
      <c r="H8" s="47"/>
      <c r="I8" s="47"/>
      <c r="J8" s="47"/>
      <c r="K8" s="47"/>
      <c r="L8" s="47">
        <f t="shared" si="0"/>
        <v>6952</v>
      </c>
      <c r="M8" s="47"/>
      <c r="N8" s="47"/>
      <c r="O8" s="47"/>
      <c r="P8" s="47"/>
      <c r="Q8" s="49">
        <v>3425</v>
      </c>
      <c r="R8" s="49"/>
      <c r="S8" s="49"/>
      <c r="T8" s="49"/>
      <c r="U8" s="49">
        <v>3527</v>
      </c>
      <c r="V8" s="49"/>
      <c r="W8" s="49"/>
      <c r="X8" s="49"/>
      <c r="Y8" s="55">
        <v>25.29</v>
      </c>
      <c r="Z8" s="56"/>
      <c r="AA8" s="56"/>
      <c r="AB8" s="57"/>
      <c r="AC8" s="48">
        <f t="shared" ref="AC8:AC39" si="1">L8/Y8</f>
        <v>274.89126136812973</v>
      </c>
      <c r="AD8" s="48"/>
      <c r="AE8" s="48"/>
      <c r="AF8" s="48"/>
      <c r="AG8" s="48"/>
      <c r="AH8" s="41" t="s">
        <v>47</v>
      </c>
      <c r="AI8" s="41"/>
      <c r="AJ8" s="41"/>
      <c r="AK8" s="41"/>
      <c r="AL8" s="41" t="s">
        <v>47</v>
      </c>
      <c r="AM8" s="41"/>
      <c r="AN8" s="41"/>
      <c r="AO8" s="41"/>
      <c r="AP8" s="49">
        <f t="shared" ref="AP8:AP17" si="2">L8-L7</f>
        <v>445</v>
      </c>
      <c r="AQ8" s="49"/>
      <c r="AR8" s="49"/>
      <c r="AS8" s="49"/>
      <c r="AT8" s="49">
        <f t="shared" ref="AT8:AT17" si="3">AP8/L7*100</f>
        <v>6.838788996465345</v>
      </c>
      <c r="AU8" s="49"/>
      <c r="AV8" s="49"/>
      <c r="AW8" s="49"/>
      <c r="AX8" s="93" t="s">
        <v>51</v>
      </c>
    </row>
    <row r="9" spans="2:51" s="20" customFormat="1" ht="19.5" customHeight="1" x14ac:dyDescent="0.15">
      <c r="B9" s="29" t="s">
        <v>8</v>
      </c>
      <c r="C9" s="29"/>
      <c r="D9" s="29"/>
      <c r="E9" s="29"/>
      <c r="F9" s="30" t="s">
        <v>9</v>
      </c>
      <c r="G9" s="47">
        <v>1565</v>
      </c>
      <c r="H9" s="47"/>
      <c r="I9" s="47"/>
      <c r="J9" s="47"/>
      <c r="K9" s="47"/>
      <c r="L9" s="47">
        <f t="shared" si="0"/>
        <v>7397</v>
      </c>
      <c r="M9" s="47"/>
      <c r="N9" s="47"/>
      <c r="O9" s="47"/>
      <c r="P9" s="47"/>
      <c r="Q9" s="49">
        <v>3675</v>
      </c>
      <c r="R9" s="49"/>
      <c r="S9" s="49"/>
      <c r="T9" s="49"/>
      <c r="U9" s="49">
        <v>3722</v>
      </c>
      <c r="V9" s="49"/>
      <c r="W9" s="49"/>
      <c r="X9" s="49"/>
      <c r="Y9" s="55">
        <v>25.29</v>
      </c>
      <c r="Z9" s="56"/>
      <c r="AA9" s="56"/>
      <c r="AB9" s="57"/>
      <c r="AC9" s="48">
        <f t="shared" si="1"/>
        <v>292.48714907077897</v>
      </c>
      <c r="AD9" s="48"/>
      <c r="AE9" s="48"/>
      <c r="AF9" s="48"/>
      <c r="AG9" s="48"/>
      <c r="AH9" s="41" t="s">
        <v>47</v>
      </c>
      <c r="AI9" s="41"/>
      <c r="AJ9" s="41"/>
      <c r="AK9" s="41"/>
      <c r="AL9" s="41" t="s">
        <v>47</v>
      </c>
      <c r="AM9" s="41"/>
      <c r="AN9" s="41"/>
      <c r="AO9" s="41"/>
      <c r="AP9" s="49">
        <f>L9-L8</f>
        <v>445</v>
      </c>
      <c r="AQ9" s="49"/>
      <c r="AR9" s="49"/>
      <c r="AS9" s="49"/>
      <c r="AT9" s="49">
        <f>AP9/L8*100</f>
        <v>6.4010356731875717</v>
      </c>
      <c r="AU9" s="49"/>
      <c r="AV9" s="49"/>
      <c r="AW9" s="49"/>
      <c r="AX9" s="93" t="s">
        <v>51</v>
      </c>
    </row>
    <row r="10" spans="2:51" s="20" customFormat="1" ht="19.5" customHeight="1" x14ac:dyDescent="0.15">
      <c r="B10" s="29"/>
      <c r="C10" s="29"/>
      <c r="D10" s="29"/>
      <c r="E10" s="29"/>
      <c r="F10" s="30" t="s">
        <v>10</v>
      </c>
      <c r="G10" s="47">
        <v>1688</v>
      </c>
      <c r="H10" s="47"/>
      <c r="I10" s="47"/>
      <c r="J10" s="47"/>
      <c r="K10" s="47"/>
      <c r="L10" s="47">
        <f t="shared" si="0"/>
        <v>8157</v>
      </c>
      <c r="M10" s="47"/>
      <c r="N10" s="47"/>
      <c r="O10" s="47"/>
      <c r="P10" s="47"/>
      <c r="Q10" s="49">
        <v>4024</v>
      </c>
      <c r="R10" s="49"/>
      <c r="S10" s="49"/>
      <c r="T10" s="49"/>
      <c r="U10" s="49">
        <v>4133</v>
      </c>
      <c r="V10" s="49"/>
      <c r="W10" s="49"/>
      <c r="X10" s="49"/>
      <c r="Y10" s="55">
        <v>25.29</v>
      </c>
      <c r="Z10" s="56"/>
      <c r="AA10" s="56"/>
      <c r="AB10" s="57"/>
      <c r="AC10" s="48">
        <f t="shared" si="1"/>
        <v>322.53855278766309</v>
      </c>
      <c r="AD10" s="48"/>
      <c r="AE10" s="48"/>
      <c r="AF10" s="48"/>
      <c r="AG10" s="48"/>
      <c r="AH10" s="41" t="s">
        <v>47</v>
      </c>
      <c r="AI10" s="41"/>
      <c r="AJ10" s="41"/>
      <c r="AK10" s="41"/>
      <c r="AL10" s="41" t="s">
        <v>47</v>
      </c>
      <c r="AM10" s="41"/>
      <c r="AN10" s="41"/>
      <c r="AO10" s="41"/>
      <c r="AP10" s="49">
        <f t="shared" si="2"/>
        <v>760</v>
      </c>
      <c r="AQ10" s="49"/>
      <c r="AR10" s="49"/>
      <c r="AS10" s="49"/>
      <c r="AT10" s="49">
        <f t="shared" si="3"/>
        <v>10.2744355819927</v>
      </c>
      <c r="AU10" s="49"/>
      <c r="AV10" s="49"/>
      <c r="AW10" s="49"/>
      <c r="AX10" s="93" t="s">
        <v>51</v>
      </c>
    </row>
    <row r="11" spans="2:51" s="20" customFormat="1" ht="19.5" customHeight="1" x14ac:dyDescent="0.15">
      <c r="B11" s="29"/>
      <c r="C11" s="29"/>
      <c r="D11" s="29"/>
      <c r="E11" s="29"/>
      <c r="F11" s="30" t="s">
        <v>11</v>
      </c>
      <c r="G11" s="47">
        <v>1798</v>
      </c>
      <c r="H11" s="47"/>
      <c r="I11" s="47"/>
      <c r="J11" s="47"/>
      <c r="K11" s="47"/>
      <c r="L11" s="47">
        <f t="shared" si="0"/>
        <v>8686</v>
      </c>
      <c r="M11" s="47"/>
      <c r="N11" s="47"/>
      <c r="O11" s="47"/>
      <c r="P11" s="47"/>
      <c r="Q11" s="49">
        <v>4382</v>
      </c>
      <c r="R11" s="49"/>
      <c r="S11" s="49"/>
      <c r="T11" s="49"/>
      <c r="U11" s="49">
        <v>4304</v>
      </c>
      <c r="V11" s="49"/>
      <c r="W11" s="49"/>
      <c r="X11" s="49"/>
      <c r="Y11" s="55">
        <v>25.29</v>
      </c>
      <c r="Z11" s="56"/>
      <c r="AA11" s="56"/>
      <c r="AB11" s="57"/>
      <c r="AC11" s="48">
        <f t="shared" si="1"/>
        <v>343.45591142744166</v>
      </c>
      <c r="AD11" s="48"/>
      <c r="AE11" s="48"/>
      <c r="AF11" s="48"/>
      <c r="AG11" s="48"/>
      <c r="AH11" s="41" t="s">
        <v>47</v>
      </c>
      <c r="AI11" s="41"/>
      <c r="AJ11" s="41"/>
      <c r="AK11" s="41"/>
      <c r="AL11" s="41" t="s">
        <v>47</v>
      </c>
      <c r="AM11" s="41"/>
      <c r="AN11" s="41"/>
      <c r="AO11" s="41"/>
      <c r="AP11" s="49">
        <f t="shared" si="2"/>
        <v>529</v>
      </c>
      <c r="AQ11" s="49"/>
      <c r="AR11" s="49"/>
      <c r="AS11" s="49"/>
      <c r="AT11" s="49">
        <f t="shared" si="3"/>
        <v>6.4852274120387392</v>
      </c>
      <c r="AU11" s="49"/>
      <c r="AV11" s="49"/>
      <c r="AW11" s="49"/>
      <c r="AX11" s="93" t="s">
        <v>51</v>
      </c>
    </row>
    <row r="12" spans="2:51" s="20" customFormat="1" ht="19.5" customHeight="1" x14ac:dyDescent="0.15">
      <c r="B12" s="29"/>
      <c r="C12" s="29"/>
      <c r="D12" s="29"/>
      <c r="E12" s="29"/>
      <c r="F12" s="30" t="s">
        <v>12</v>
      </c>
      <c r="G12" s="47">
        <v>2369</v>
      </c>
      <c r="H12" s="47"/>
      <c r="I12" s="47"/>
      <c r="J12" s="47"/>
      <c r="K12" s="47"/>
      <c r="L12" s="47">
        <f t="shared" si="0"/>
        <v>10857</v>
      </c>
      <c r="M12" s="47"/>
      <c r="N12" s="47"/>
      <c r="O12" s="47"/>
      <c r="P12" s="47"/>
      <c r="Q12" s="49">
        <v>5247</v>
      </c>
      <c r="R12" s="49"/>
      <c r="S12" s="49"/>
      <c r="T12" s="49"/>
      <c r="U12" s="49">
        <v>5610</v>
      </c>
      <c r="V12" s="49"/>
      <c r="W12" s="49"/>
      <c r="X12" s="49"/>
      <c r="Y12" s="55">
        <v>25.29</v>
      </c>
      <c r="Z12" s="56"/>
      <c r="AA12" s="56"/>
      <c r="AB12" s="57"/>
      <c r="AC12" s="48">
        <f t="shared" si="1"/>
        <v>429.30011862396208</v>
      </c>
      <c r="AD12" s="48"/>
      <c r="AE12" s="48"/>
      <c r="AF12" s="48"/>
      <c r="AG12" s="48"/>
      <c r="AH12" s="41" t="s">
        <v>47</v>
      </c>
      <c r="AI12" s="41"/>
      <c r="AJ12" s="41"/>
      <c r="AK12" s="41"/>
      <c r="AL12" s="41" t="s">
        <v>47</v>
      </c>
      <c r="AM12" s="41"/>
      <c r="AN12" s="41"/>
      <c r="AO12" s="41"/>
      <c r="AP12" s="49">
        <f>L12-L11</f>
        <v>2171</v>
      </c>
      <c r="AQ12" s="49"/>
      <c r="AR12" s="49"/>
      <c r="AS12" s="49"/>
      <c r="AT12" s="49">
        <f>AP12/L11*100</f>
        <v>24.994243610407551</v>
      </c>
      <c r="AU12" s="49"/>
      <c r="AV12" s="49"/>
      <c r="AW12" s="49"/>
      <c r="AX12" s="93" t="s">
        <v>51</v>
      </c>
    </row>
    <row r="13" spans="2:51" s="20" customFormat="1" ht="19.5" customHeight="1" x14ac:dyDescent="0.15">
      <c r="B13" s="29"/>
      <c r="C13" s="29"/>
      <c r="D13" s="29"/>
      <c r="E13" s="29"/>
      <c r="F13" s="30" t="s">
        <v>13</v>
      </c>
      <c r="G13" s="47">
        <v>2348</v>
      </c>
      <c r="H13" s="47"/>
      <c r="I13" s="47"/>
      <c r="J13" s="47"/>
      <c r="K13" s="47"/>
      <c r="L13" s="47">
        <f t="shared" si="0"/>
        <v>11118</v>
      </c>
      <c r="M13" s="47"/>
      <c r="N13" s="47"/>
      <c r="O13" s="47"/>
      <c r="P13" s="47"/>
      <c r="Q13" s="49">
        <v>5375</v>
      </c>
      <c r="R13" s="49"/>
      <c r="S13" s="49"/>
      <c r="T13" s="49"/>
      <c r="U13" s="49">
        <v>5743</v>
      </c>
      <c r="V13" s="49"/>
      <c r="W13" s="49"/>
      <c r="X13" s="49"/>
      <c r="Y13" s="42">
        <v>25.29</v>
      </c>
      <c r="Z13" s="42"/>
      <c r="AA13" s="42"/>
      <c r="AB13" s="42"/>
      <c r="AC13" s="48">
        <f t="shared" si="1"/>
        <v>439.62040332147097</v>
      </c>
      <c r="AD13" s="48"/>
      <c r="AE13" s="48"/>
      <c r="AF13" s="48"/>
      <c r="AG13" s="48"/>
      <c r="AH13" s="41" t="s">
        <v>47</v>
      </c>
      <c r="AI13" s="41"/>
      <c r="AJ13" s="41"/>
      <c r="AK13" s="41"/>
      <c r="AL13" s="41" t="s">
        <v>47</v>
      </c>
      <c r="AM13" s="41"/>
      <c r="AN13" s="41"/>
      <c r="AO13" s="41"/>
      <c r="AP13" s="49">
        <f>L13-L12</f>
        <v>261</v>
      </c>
      <c r="AQ13" s="49"/>
      <c r="AR13" s="49"/>
      <c r="AS13" s="49"/>
      <c r="AT13" s="49">
        <f>AP13/L12*100</f>
        <v>2.4039789997236807</v>
      </c>
      <c r="AU13" s="49"/>
      <c r="AV13" s="49"/>
      <c r="AW13" s="49"/>
      <c r="AX13" s="93" t="s">
        <v>51</v>
      </c>
    </row>
    <row r="14" spans="2:51" s="20" customFormat="1" ht="19.5" customHeight="1" x14ac:dyDescent="0.15">
      <c r="B14" s="29"/>
      <c r="C14" s="29"/>
      <c r="D14" s="29"/>
      <c r="E14" s="29"/>
      <c r="F14" s="30" t="s">
        <v>14</v>
      </c>
      <c r="G14" s="47">
        <v>2457</v>
      </c>
      <c r="H14" s="47"/>
      <c r="I14" s="47"/>
      <c r="J14" s="47"/>
      <c r="K14" s="47"/>
      <c r="L14" s="47">
        <f t="shared" si="0"/>
        <v>11674</v>
      </c>
      <c r="M14" s="47"/>
      <c r="N14" s="47"/>
      <c r="O14" s="47"/>
      <c r="P14" s="47"/>
      <c r="Q14" s="49">
        <v>5628</v>
      </c>
      <c r="R14" s="49"/>
      <c r="S14" s="49"/>
      <c r="T14" s="49"/>
      <c r="U14" s="49">
        <v>6046</v>
      </c>
      <c r="V14" s="49"/>
      <c r="W14" s="49"/>
      <c r="X14" s="49"/>
      <c r="Y14" s="55">
        <v>25.29</v>
      </c>
      <c r="Z14" s="56"/>
      <c r="AA14" s="56"/>
      <c r="AB14" s="57"/>
      <c r="AC14" s="48">
        <f t="shared" si="1"/>
        <v>461.60537761961251</v>
      </c>
      <c r="AD14" s="48"/>
      <c r="AE14" s="48"/>
      <c r="AF14" s="48"/>
      <c r="AG14" s="48"/>
      <c r="AH14" s="41" t="s">
        <v>47</v>
      </c>
      <c r="AI14" s="41"/>
      <c r="AJ14" s="41"/>
      <c r="AK14" s="41"/>
      <c r="AL14" s="41" t="s">
        <v>47</v>
      </c>
      <c r="AM14" s="41"/>
      <c r="AN14" s="41"/>
      <c r="AO14" s="41"/>
      <c r="AP14" s="49">
        <f>L14-L13</f>
        <v>556</v>
      </c>
      <c r="AQ14" s="49"/>
      <c r="AR14" s="49"/>
      <c r="AS14" s="49"/>
      <c r="AT14" s="49">
        <f>AP14/L13*100</f>
        <v>5.0008994423457453</v>
      </c>
      <c r="AU14" s="49"/>
      <c r="AV14" s="49"/>
      <c r="AW14" s="49"/>
      <c r="AX14" s="93" t="s">
        <v>51</v>
      </c>
    </row>
    <row r="15" spans="2:51" s="20" customFormat="1" ht="19.5" customHeight="1" x14ac:dyDescent="0.15">
      <c r="B15" s="29"/>
      <c r="C15" s="29"/>
      <c r="D15" s="29"/>
      <c r="E15" s="29"/>
      <c r="F15" s="30" t="s">
        <v>15</v>
      </c>
      <c r="G15" s="47">
        <v>2523</v>
      </c>
      <c r="H15" s="47"/>
      <c r="I15" s="47"/>
      <c r="J15" s="47"/>
      <c r="K15" s="47"/>
      <c r="L15" s="47">
        <f t="shared" si="0"/>
        <v>11825</v>
      </c>
      <c r="M15" s="47"/>
      <c r="N15" s="47"/>
      <c r="O15" s="47"/>
      <c r="P15" s="47"/>
      <c r="Q15" s="49">
        <v>5760</v>
      </c>
      <c r="R15" s="49"/>
      <c r="S15" s="49"/>
      <c r="T15" s="49"/>
      <c r="U15" s="49">
        <v>6065</v>
      </c>
      <c r="V15" s="49"/>
      <c r="W15" s="49"/>
      <c r="X15" s="49"/>
      <c r="Y15" s="55">
        <v>25.29</v>
      </c>
      <c r="Z15" s="56"/>
      <c r="AA15" s="56"/>
      <c r="AB15" s="57"/>
      <c r="AC15" s="48">
        <f t="shared" si="1"/>
        <v>467.57611704230925</v>
      </c>
      <c r="AD15" s="48"/>
      <c r="AE15" s="48"/>
      <c r="AF15" s="48"/>
      <c r="AG15" s="48"/>
      <c r="AH15" s="41" t="s">
        <v>47</v>
      </c>
      <c r="AI15" s="41"/>
      <c r="AJ15" s="41"/>
      <c r="AK15" s="41"/>
      <c r="AL15" s="41" t="s">
        <v>47</v>
      </c>
      <c r="AM15" s="41"/>
      <c r="AN15" s="41"/>
      <c r="AO15" s="41"/>
      <c r="AP15" s="49">
        <f t="shared" si="2"/>
        <v>151</v>
      </c>
      <c r="AQ15" s="49"/>
      <c r="AR15" s="49"/>
      <c r="AS15" s="49"/>
      <c r="AT15" s="49">
        <f t="shared" si="3"/>
        <v>1.2934726743189995</v>
      </c>
      <c r="AU15" s="49"/>
      <c r="AV15" s="49"/>
      <c r="AW15" s="49"/>
      <c r="AX15" s="93" t="s">
        <v>51</v>
      </c>
    </row>
    <row r="16" spans="2:51" s="20" customFormat="1" ht="19.5" customHeight="1" x14ac:dyDescent="0.15">
      <c r="B16" s="29"/>
      <c r="C16" s="29"/>
      <c r="D16" s="29"/>
      <c r="E16" s="29"/>
      <c r="F16" s="30" t="s">
        <v>35</v>
      </c>
      <c r="G16" s="47">
        <v>4015</v>
      </c>
      <c r="H16" s="47"/>
      <c r="I16" s="47"/>
      <c r="J16" s="47"/>
      <c r="K16" s="47"/>
      <c r="L16" s="47">
        <f t="shared" si="0"/>
        <v>17533</v>
      </c>
      <c r="M16" s="47"/>
      <c r="N16" s="47"/>
      <c r="O16" s="47"/>
      <c r="P16" s="47"/>
      <c r="Q16" s="49">
        <v>8940</v>
      </c>
      <c r="R16" s="49"/>
      <c r="S16" s="49"/>
      <c r="T16" s="49"/>
      <c r="U16" s="49">
        <v>8593</v>
      </c>
      <c r="V16" s="49"/>
      <c r="W16" s="49"/>
      <c r="X16" s="49"/>
      <c r="Y16" s="55">
        <v>25.29</v>
      </c>
      <c r="Z16" s="56"/>
      <c r="AA16" s="56"/>
      <c r="AB16" s="57"/>
      <c r="AC16" s="48">
        <f t="shared" si="1"/>
        <v>693.27797548438116</v>
      </c>
      <c r="AD16" s="48"/>
      <c r="AE16" s="48"/>
      <c r="AF16" s="48"/>
      <c r="AG16" s="48"/>
      <c r="AH16" s="41" t="s">
        <v>47</v>
      </c>
      <c r="AI16" s="41"/>
      <c r="AJ16" s="41"/>
      <c r="AK16" s="41"/>
      <c r="AL16" s="41" t="s">
        <v>47</v>
      </c>
      <c r="AM16" s="41"/>
      <c r="AN16" s="41"/>
      <c r="AO16" s="41"/>
      <c r="AP16" s="49">
        <f t="shared" si="2"/>
        <v>5708</v>
      </c>
      <c r="AQ16" s="49"/>
      <c r="AR16" s="49"/>
      <c r="AS16" s="49"/>
      <c r="AT16" s="49">
        <f t="shared" si="3"/>
        <v>48.270613107822406</v>
      </c>
      <c r="AU16" s="49"/>
      <c r="AV16" s="49"/>
      <c r="AW16" s="49"/>
      <c r="AX16" s="93" t="s">
        <v>51</v>
      </c>
    </row>
    <row r="17" spans="2:50" s="20" customFormat="1" ht="19.5" customHeight="1" x14ac:dyDescent="0.15">
      <c r="B17" s="29"/>
      <c r="C17" s="29"/>
      <c r="D17" s="29"/>
      <c r="E17" s="29"/>
      <c r="F17" s="30" t="s">
        <v>36</v>
      </c>
      <c r="G17" s="47">
        <v>8839</v>
      </c>
      <c r="H17" s="47"/>
      <c r="I17" s="47"/>
      <c r="J17" s="47"/>
      <c r="K17" s="47"/>
      <c r="L17" s="47">
        <f t="shared" si="0"/>
        <v>33701</v>
      </c>
      <c r="M17" s="47"/>
      <c r="N17" s="47"/>
      <c r="O17" s="47"/>
      <c r="P17" s="47"/>
      <c r="Q17" s="49">
        <v>17244</v>
      </c>
      <c r="R17" s="49"/>
      <c r="S17" s="49"/>
      <c r="T17" s="49"/>
      <c r="U17" s="49">
        <v>16457</v>
      </c>
      <c r="V17" s="49"/>
      <c r="W17" s="49"/>
      <c r="X17" s="49"/>
      <c r="Y17" s="55">
        <v>25.29</v>
      </c>
      <c r="Z17" s="56"/>
      <c r="AA17" s="56"/>
      <c r="AB17" s="57"/>
      <c r="AC17" s="48">
        <f t="shared" si="1"/>
        <v>1332.5820482404113</v>
      </c>
      <c r="AD17" s="48"/>
      <c r="AE17" s="48"/>
      <c r="AF17" s="48"/>
      <c r="AG17" s="48"/>
      <c r="AH17" s="41" t="s">
        <v>47</v>
      </c>
      <c r="AI17" s="41"/>
      <c r="AJ17" s="41"/>
      <c r="AK17" s="41"/>
      <c r="AL17" s="41" t="s">
        <v>47</v>
      </c>
      <c r="AM17" s="41"/>
      <c r="AN17" s="41"/>
      <c r="AO17" s="41"/>
      <c r="AP17" s="49">
        <f t="shared" si="2"/>
        <v>16168</v>
      </c>
      <c r="AQ17" s="49"/>
      <c r="AR17" s="49"/>
      <c r="AS17" s="49"/>
      <c r="AT17" s="49">
        <f t="shared" si="3"/>
        <v>92.214680887469342</v>
      </c>
      <c r="AU17" s="49"/>
      <c r="AV17" s="49"/>
      <c r="AW17" s="49"/>
      <c r="AX17" s="93" t="s">
        <v>51</v>
      </c>
    </row>
    <row r="18" spans="2:50" s="20" customFormat="1" ht="19.5" customHeight="1" x14ac:dyDescent="0.15">
      <c r="B18" s="29"/>
      <c r="C18" s="29"/>
      <c r="D18" s="29"/>
      <c r="E18" s="29"/>
      <c r="F18" s="30" t="s">
        <v>37</v>
      </c>
      <c r="G18" s="53">
        <v>10506</v>
      </c>
      <c r="H18" s="53"/>
      <c r="I18" s="53"/>
      <c r="J18" s="53"/>
      <c r="K18" s="53"/>
      <c r="L18" s="53">
        <v>36691</v>
      </c>
      <c r="M18" s="53"/>
      <c r="N18" s="53"/>
      <c r="O18" s="53"/>
      <c r="P18" s="53"/>
      <c r="Q18" s="41">
        <v>18788</v>
      </c>
      <c r="R18" s="41"/>
      <c r="S18" s="41"/>
      <c r="T18" s="41"/>
      <c r="U18" s="41">
        <v>17903</v>
      </c>
      <c r="V18" s="41"/>
      <c r="W18" s="41"/>
      <c r="X18" s="41"/>
      <c r="Y18" s="42">
        <v>25.29</v>
      </c>
      <c r="Z18" s="42"/>
      <c r="AA18" s="42"/>
      <c r="AB18" s="42"/>
      <c r="AC18" s="54">
        <f t="shared" si="1"/>
        <v>1450.8105970739423</v>
      </c>
      <c r="AD18" s="54"/>
      <c r="AE18" s="54"/>
      <c r="AF18" s="54"/>
      <c r="AG18" s="54"/>
      <c r="AH18" s="41" t="s">
        <v>47</v>
      </c>
      <c r="AI18" s="41"/>
      <c r="AJ18" s="41"/>
      <c r="AK18" s="41"/>
      <c r="AL18" s="41" t="s">
        <v>47</v>
      </c>
      <c r="AM18" s="41"/>
      <c r="AN18" s="41"/>
      <c r="AO18" s="41"/>
      <c r="AP18" s="41" t="s">
        <v>47</v>
      </c>
      <c r="AQ18" s="41"/>
      <c r="AR18" s="41"/>
      <c r="AS18" s="41"/>
      <c r="AT18" s="41" t="s">
        <v>47</v>
      </c>
      <c r="AU18" s="41"/>
      <c r="AV18" s="41"/>
      <c r="AW18" s="41"/>
      <c r="AX18" s="93" t="s">
        <v>51</v>
      </c>
    </row>
    <row r="19" spans="2:50" s="20" customFormat="1" ht="19.5" customHeight="1" x14ac:dyDescent="0.15">
      <c r="B19" s="29"/>
      <c r="C19" s="29"/>
      <c r="D19" s="29"/>
      <c r="E19" s="29"/>
      <c r="F19" s="30" t="s">
        <v>38</v>
      </c>
      <c r="G19" s="47">
        <v>14364</v>
      </c>
      <c r="H19" s="47"/>
      <c r="I19" s="47"/>
      <c r="J19" s="47"/>
      <c r="K19" s="47"/>
      <c r="L19" s="47">
        <f t="shared" ref="L19:L32" si="4">SUM(Q19:X19)</f>
        <v>52732</v>
      </c>
      <c r="M19" s="47"/>
      <c r="N19" s="47"/>
      <c r="O19" s="47"/>
      <c r="P19" s="47"/>
      <c r="Q19" s="49">
        <v>26542</v>
      </c>
      <c r="R19" s="49"/>
      <c r="S19" s="49"/>
      <c r="T19" s="49"/>
      <c r="U19" s="49">
        <v>26190</v>
      </c>
      <c r="V19" s="49"/>
      <c r="W19" s="49"/>
      <c r="X19" s="49"/>
      <c r="Y19" s="42">
        <v>25.29</v>
      </c>
      <c r="Z19" s="42"/>
      <c r="AA19" s="42"/>
      <c r="AB19" s="42"/>
      <c r="AC19" s="48">
        <f t="shared" si="1"/>
        <v>2085.0929221035985</v>
      </c>
      <c r="AD19" s="48"/>
      <c r="AE19" s="48"/>
      <c r="AF19" s="48"/>
      <c r="AG19" s="48"/>
      <c r="AH19" s="41" t="s">
        <v>47</v>
      </c>
      <c r="AI19" s="41"/>
      <c r="AJ19" s="41"/>
      <c r="AK19" s="41"/>
      <c r="AL19" s="41" t="s">
        <v>47</v>
      </c>
      <c r="AM19" s="41"/>
      <c r="AN19" s="41"/>
      <c r="AO19" s="41"/>
      <c r="AP19" s="49">
        <f>L19-L17</f>
        <v>19031</v>
      </c>
      <c r="AQ19" s="49"/>
      <c r="AR19" s="49"/>
      <c r="AS19" s="49"/>
      <c r="AT19" s="46">
        <f>AP19/L17*100</f>
        <v>56.470134417376336</v>
      </c>
      <c r="AU19" s="46"/>
      <c r="AV19" s="46"/>
      <c r="AW19" s="46"/>
      <c r="AX19" s="93" t="s">
        <v>51</v>
      </c>
    </row>
    <row r="20" spans="2:50" s="20" customFormat="1" ht="19.5" customHeight="1" x14ac:dyDescent="0.15">
      <c r="B20" s="29"/>
      <c r="C20" s="29"/>
      <c r="D20" s="29"/>
      <c r="E20" s="29"/>
      <c r="F20" s="30" t="s">
        <v>39</v>
      </c>
      <c r="G20" s="47">
        <v>17227</v>
      </c>
      <c r="H20" s="47"/>
      <c r="I20" s="47"/>
      <c r="J20" s="47"/>
      <c r="K20" s="47"/>
      <c r="L20" s="47">
        <f t="shared" si="4"/>
        <v>61425</v>
      </c>
      <c r="M20" s="47"/>
      <c r="N20" s="47"/>
      <c r="O20" s="47"/>
      <c r="P20" s="47"/>
      <c r="Q20" s="49">
        <v>30611</v>
      </c>
      <c r="R20" s="49"/>
      <c r="S20" s="49"/>
      <c r="T20" s="49"/>
      <c r="U20" s="49">
        <v>30814</v>
      </c>
      <c r="V20" s="49"/>
      <c r="W20" s="49"/>
      <c r="X20" s="49"/>
      <c r="Y20" s="42">
        <v>25.29</v>
      </c>
      <c r="Z20" s="42"/>
      <c r="AA20" s="42"/>
      <c r="AB20" s="42"/>
      <c r="AC20" s="48">
        <f t="shared" si="1"/>
        <v>2428.8256227758006</v>
      </c>
      <c r="AD20" s="48"/>
      <c r="AE20" s="48"/>
      <c r="AF20" s="48"/>
      <c r="AG20" s="48"/>
      <c r="AH20" s="41" t="s">
        <v>47</v>
      </c>
      <c r="AI20" s="41"/>
      <c r="AJ20" s="41"/>
      <c r="AK20" s="41"/>
      <c r="AL20" s="41" t="s">
        <v>47</v>
      </c>
      <c r="AM20" s="41"/>
      <c r="AN20" s="41"/>
      <c r="AO20" s="41"/>
      <c r="AP20" s="49">
        <f>L20-L19</f>
        <v>8693</v>
      </c>
      <c r="AQ20" s="49"/>
      <c r="AR20" s="49"/>
      <c r="AS20" s="49"/>
      <c r="AT20" s="46">
        <f>AP20/L19*100</f>
        <v>16.485246150345141</v>
      </c>
      <c r="AU20" s="46"/>
      <c r="AV20" s="46"/>
      <c r="AW20" s="46"/>
      <c r="AX20" s="93" t="s">
        <v>51</v>
      </c>
    </row>
    <row r="21" spans="2:50" s="20" customFormat="1" ht="19.5" customHeight="1" x14ac:dyDescent="0.15">
      <c r="B21" s="29"/>
      <c r="C21" s="29"/>
      <c r="D21" s="29"/>
      <c r="E21" s="29"/>
      <c r="F21" s="30" t="s">
        <v>40</v>
      </c>
      <c r="G21" s="47">
        <v>18359</v>
      </c>
      <c r="H21" s="47"/>
      <c r="I21" s="47"/>
      <c r="J21" s="47"/>
      <c r="K21" s="47"/>
      <c r="L21" s="47">
        <f t="shared" si="4"/>
        <v>64205</v>
      </c>
      <c r="M21" s="47"/>
      <c r="N21" s="47"/>
      <c r="O21" s="47"/>
      <c r="P21" s="47"/>
      <c r="Q21" s="49">
        <v>31838</v>
      </c>
      <c r="R21" s="49"/>
      <c r="S21" s="49"/>
      <c r="T21" s="49"/>
      <c r="U21" s="49">
        <v>32367</v>
      </c>
      <c r="V21" s="49"/>
      <c r="W21" s="49"/>
      <c r="X21" s="49"/>
      <c r="Y21" s="42">
        <v>25.29</v>
      </c>
      <c r="Z21" s="42"/>
      <c r="AA21" s="42"/>
      <c r="AB21" s="42"/>
      <c r="AC21" s="48">
        <f t="shared" si="1"/>
        <v>2538.7504942665087</v>
      </c>
      <c r="AD21" s="48"/>
      <c r="AE21" s="48"/>
      <c r="AF21" s="48"/>
      <c r="AG21" s="48"/>
      <c r="AH21" s="49">
        <v>76</v>
      </c>
      <c r="AI21" s="49"/>
      <c r="AJ21" s="49"/>
      <c r="AK21" s="49"/>
      <c r="AL21" s="46">
        <v>0.12</v>
      </c>
      <c r="AM21" s="46"/>
      <c r="AN21" s="46"/>
      <c r="AO21" s="46"/>
      <c r="AP21" s="49">
        <f>L21-L20</f>
        <v>2780</v>
      </c>
      <c r="AQ21" s="49"/>
      <c r="AR21" s="49"/>
      <c r="AS21" s="49"/>
      <c r="AT21" s="46">
        <f>AP21/L20*100</f>
        <v>4.5258445258445263</v>
      </c>
      <c r="AU21" s="46"/>
      <c r="AV21" s="46"/>
      <c r="AW21" s="46"/>
      <c r="AX21" s="93" t="s">
        <v>51</v>
      </c>
    </row>
    <row r="22" spans="2:50" s="20" customFormat="1" ht="19.5" customHeight="1" x14ac:dyDescent="0.15">
      <c r="B22" s="29" t="s">
        <v>41</v>
      </c>
      <c r="C22" s="29"/>
      <c r="D22" s="29"/>
      <c r="E22" s="29"/>
      <c r="F22" s="31" t="s">
        <v>42</v>
      </c>
      <c r="G22" s="47">
        <v>19504</v>
      </c>
      <c r="H22" s="47"/>
      <c r="I22" s="47"/>
      <c r="J22" s="47"/>
      <c r="K22" s="47"/>
      <c r="L22" s="47">
        <f t="shared" si="4"/>
        <v>65308</v>
      </c>
      <c r="M22" s="47"/>
      <c r="N22" s="47"/>
      <c r="O22" s="47"/>
      <c r="P22" s="47"/>
      <c r="Q22" s="49">
        <v>32250</v>
      </c>
      <c r="R22" s="49"/>
      <c r="S22" s="49"/>
      <c r="T22" s="49"/>
      <c r="U22" s="49">
        <v>33058</v>
      </c>
      <c r="V22" s="49"/>
      <c r="W22" s="49"/>
      <c r="X22" s="49"/>
      <c r="Y22" s="42">
        <v>25.56</v>
      </c>
      <c r="Z22" s="42"/>
      <c r="AA22" s="42"/>
      <c r="AB22" s="42"/>
      <c r="AC22" s="48">
        <f t="shared" si="1"/>
        <v>2555.0860719874804</v>
      </c>
      <c r="AD22" s="48"/>
      <c r="AE22" s="48"/>
      <c r="AF22" s="48"/>
      <c r="AG22" s="48"/>
      <c r="AH22" s="49">
        <f>L22-65432</f>
        <v>-124</v>
      </c>
      <c r="AI22" s="49"/>
      <c r="AJ22" s="49"/>
      <c r="AK22" s="49"/>
      <c r="AL22" s="46">
        <f>AH22/65432*100</f>
        <v>-0.18950972001467173</v>
      </c>
      <c r="AM22" s="46"/>
      <c r="AN22" s="46"/>
      <c r="AO22" s="46"/>
      <c r="AP22" s="49">
        <f>L22-L21</f>
        <v>1103</v>
      </c>
      <c r="AQ22" s="49"/>
      <c r="AR22" s="49"/>
      <c r="AS22" s="49"/>
      <c r="AT22" s="46">
        <f>AP22/L21*100</f>
        <v>1.7179347402850245</v>
      </c>
      <c r="AU22" s="46"/>
      <c r="AV22" s="46"/>
      <c r="AW22" s="46"/>
      <c r="AX22" s="93" t="s">
        <v>51</v>
      </c>
    </row>
    <row r="23" spans="2:50" s="20" customFormat="1" ht="19.5" customHeight="1" x14ac:dyDescent="0.15">
      <c r="B23" s="29"/>
      <c r="C23" s="29"/>
      <c r="D23" s="29"/>
      <c r="E23" s="29"/>
      <c r="F23" s="31" t="s">
        <v>16</v>
      </c>
      <c r="G23" s="47">
        <v>22896</v>
      </c>
      <c r="H23" s="47"/>
      <c r="I23" s="47"/>
      <c r="J23" s="47"/>
      <c r="K23" s="47"/>
      <c r="L23" s="47">
        <f t="shared" si="4"/>
        <v>72404</v>
      </c>
      <c r="M23" s="47"/>
      <c r="N23" s="47"/>
      <c r="O23" s="47"/>
      <c r="P23" s="47"/>
      <c r="Q23" s="49">
        <v>35436</v>
      </c>
      <c r="R23" s="49"/>
      <c r="S23" s="49"/>
      <c r="T23" s="49"/>
      <c r="U23" s="49">
        <v>36968</v>
      </c>
      <c r="V23" s="49"/>
      <c r="W23" s="49"/>
      <c r="X23" s="49"/>
      <c r="Y23" s="42">
        <v>25.55</v>
      </c>
      <c r="Z23" s="42"/>
      <c r="AA23" s="42"/>
      <c r="AB23" s="42"/>
      <c r="AC23" s="48">
        <f>L23/Y23</f>
        <v>2833.8160469667318</v>
      </c>
      <c r="AD23" s="48"/>
      <c r="AE23" s="48"/>
      <c r="AF23" s="48"/>
      <c r="AG23" s="48"/>
      <c r="AH23" s="49">
        <f>L23-69609</f>
        <v>2795</v>
      </c>
      <c r="AI23" s="49"/>
      <c r="AJ23" s="49"/>
      <c r="AK23" s="49"/>
      <c r="AL23" s="46">
        <f>AH23/69609*100</f>
        <v>4.0152853797641104</v>
      </c>
      <c r="AM23" s="46"/>
      <c r="AN23" s="46"/>
      <c r="AO23" s="46"/>
      <c r="AP23" s="49">
        <f>L23-L22</f>
        <v>7096</v>
      </c>
      <c r="AQ23" s="49"/>
      <c r="AR23" s="49"/>
      <c r="AS23" s="49"/>
      <c r="AT23" s="46">
        <f>AP23/L22*100</f>
        <v>10.865437618668464</v>
      </c>
      <c r="AU23" s="46"/>
      <c r="AV23" s="46"/>
      <c r="AW23" s="46"/>
      <c r="AX23" s="93" t="s">
        <v>51</v>
      </c>
    </row>
    <row r="24" spans="2:50" s="20" customFormat="1" ht="19.5" customHeight="1" x14ac:dyDescent="0.15">
      <c r="B24" s="29"/>
      <c r="C24" s="29"/>
      <c r="D24" s="29"/>
      <c r="E24" s="29"/>
      <c r="F24" s="31" t="s">
        <v>17</v>
      </c>
      <c r="G24" s="47">
        <v>25695</v>
      </c>
      <c r="H24" s="47"/>
      <c r="I24" s="47"/>
      <c r="J24" s="47"/>
      <c r="K24" s="47"/>
      <c r="L24" s="47">
        <f t="shared" si="4"/>
        <v>76919</v>
      </c>
      <c r="M24" s="47"/>
      <c r="N24" s="47"/>
      <c r="O24" s="47"/>
      <c r="P24" s="47"/>
      <c r="Q24" s="49">
        <v>37453</v>
      </c>
      <c r="R24" s="49"/>
      <c r="S24" s="49"/>
      <c r="T24" s="49"/>
      <c r="U24" s="49">
        <v>39466</v>
      </c>
      <c r="V24" s="49"/>
      <c r="W24" s="49"/>
      <c r="X24" s="49"/>
      <c r="Y24" s="42">
        <v>25.55</v>
      </c>
      <c r="Z24" s="42"/>
      <c r="AA24" s="42"/>
      <c r="AB24" s="42"/>
      <c r="AC24" s="48">
        <f t="shared" si="1"/>
        <v>3010.5283757338552</v>
      </c>
      <c r="AD24" s="48"/>
      <c r="AE24" s="48"/>
      <c r="AF24" s="48"/>
      <c r="AG24" s="48"/>
      <c r="AH24" s="49">
        <f>L24-75651</f>
        <v>1268</v>
      </c>
      <c r="AI24" s="49"/>
      <c r="AJ24" s="49"/>
      <c r="AK24" s="49"/>
      <c r="AL24" s="46">
        <f>AH24/75651*100</f>
        <v>1.6761179627499967</v>
      </c>
      <c r="AM24" s="46"/>
      <c r="AN24" s="46"/>
      <c r="AO24" s="46"/>
      <c r="AP24" s="49">
        <f>L24-L23</f>
        <v>4515</v>
      </c>
      <c r="AQ24" s="49"/>
      <c r="AR24" s="49"/>
      <c r="AS24" s="49"/>
      <c r="AT24" s="46">
        <f>AP24/L23*100</f>
        <v>6.2358433235732837</v>
      </c>
      <c r="AU24" s="46"/>
      <c r="AV24" s="46"/>
      <c r="AW24" s="46"/>
      <c r="AX24" s="93" t="s">
        <v>51</v>
      </c>
    </row>
    <row r="25" spans="2:50" s="20" customFormat="1" ht="19.5" customHeight="1" x14ac:dyDescent="0.15">
      <c r="B25" s="29"/>
      <c r="C25" s="29"/>
      <c r="D25" s="29"/>
      <c r="E25" s="29"/>
      <c r="F25" s="31" t="s">
        <v>18</v>
      </c>
      <c r="G25" s="47">
        <v>25971</v>
      </c>
      <c r="H25" s="47"/>
      <c r="I25" s="47"/>
      <c r="J25" s="47"/>
      <c r="K25" s="47"/>
      <c r="L25" s="47">
        <f t="shared" si="4"/>
        <v>77142</v>
      </c>
      <c r="M25" s="47"/>
      <c r="N25" s="47"/>
      <c r="O25" s="47"/>
      <c r="P25" s="47"/>
      <c r="Q25" s="49">
        <v>37493</v>
      </c>
      <c r="R25" s="49"/>
      <c r="S25" s="49"/>
      <c r="T25" s="49"/>
      <c r="U25" s="49">
        <v>39649</v>
      </c>
      <c r="V25" s="49"/>
      <c r="W25" s="49"/>
      <c r="X25" s="49"/>
      <c r="Y25" s="42">
        <v>25.55</v>
      </c>
      <c r="Z25" s="42"/>
      <c r="AA25" s="42"/>
      <c r="AB25" s="42"/>
      <c r="AC25" s="48">
        <f t="shared" si="1"/>
        <v>3019.2563600782778</v>
      </c>
      <c r="AD25" s="48"/>
      <c r="AE25" s="48"/>
      <c r="AF25" s="48"/>
      <c r="AG25" s="48"/>
      <c r="AH25" s="49">
        <f t="shared" ref="AH25:AH38" si="5">L25-L24</f>
        <v>223</v>
      </c>
      <c r="AI25" s="49"/>
      <c r="AJ25" s="49"/>
      <c r="AK25" s="49"/>
      <c r="AL25" s="46">
        <f t="shared" ref="AL25:AL38" si="6">AH25/L24*100</f>
        <v>0.28991536551437225</v>
      </c>
      <c r="AM25" s="46"/>
      <c r="AN25" s="46"/>
      <c r="AO25" s="46"/>
      <c r="AP25" s="41" t="s">
        <v>47</v>
      </c>
      <c r="AQ25" s="41"/>
      <c r="AR25" s="41"/>
      <c r="AS25" s="41"/>
      <c r="AT25" s="41" t="s">
        <v>47</v>
      </c>
      <c r="AU25" s="41"/>
      <c r="AV25" s="41"/>
      <c r="AW25" s="41"/>
      <c r="AX25" s="93" t="s">
        <v>52</v>
      </c>
    </row>
    <row r="26" spans="2:50" s="20" customFormat="1" ht="19.5" customHeight="1" x14ac:dyDescent="0.15">
      <c r="B26" s="29"/>
      <c r="C26" s="29"/>
      <c r="D26" s="29"/>
      <c r="E26" s="29"/>
      <c r="F26" s="31" t="s">
        <v>6</v>
      </c>
      <c r="G26" s="47">
        <v>26246</v>
      </c>
      <c r="H26" s="47"/>
      <c r="I26" s="47"/>
      <c r="J26" s="47"/>
      <c r="K26" s="47"/>
      <c r="L26" s="47">
        <f t="shared" si="4"/>
        <v>77250</v>
      </c>
      <c r="M26" s="47"/>
      <c r="N26" s="47"/>
      <c r="O26" s="47"/>
      <c r="P26" s="47"/>
      <c r="Q26" s="49">
        <v>37453</v>
      </c>
      <c r="R26" s="49"/>
      <c r="S26" s="49"/>
      <c r="T26" s="49"/>
      <c r="U26" s="49">
        <v>39797</v>
      </c>
      <c r="V26" s="49"/>
      <c r="W26" s="49"/>
      <c r="X26" s="49"/>
      <c r="Y26" s="42">
        <v>25.55</v>
      </c>
      <c r="Z26" s="42"/>
      <c r="AA26" s="42"/>
      <c r="AB26" s="42"/>
      <c r="AC26" s="48">
        <f t="shared" si="1"/>
        <v>3023.4833659491192</v>
      </c>
      <c r="AD26" s="48"/>
      <c r="AE26" s="48"/>
      <c r="AF26" s="48"/>
      <c r="AG26" s="48"/>
      <c r="AH26" s="49">
        <f t="shared" si="5"/>
        <v>108</v>
      </c>
      <c r="AI26" s="49"/>
      <c r="AJ26" s="49"/>
      <c r="AK26" s="49"/>
      <c r="AL26" s="46">
        <f t="shared" si="6"/>
        <v>0.14000155557283969</v>
      </c>
      <c r="AM26" s="46"/>
      <c r="AN26" s="46"/>
      <c r="AO26" s="46"/>
      <c r="AP26" s="41" t="s">
        <v>47</v>
      </c>
      <c r="AQ26" s="41"/>
      <c r="AR26" s="41"/>
      <c r="AS26" s="41"/>
      <c r="AT26" s="41" t="s">
        <v>47</v>
      </c>
      <c r="AU26" s="41"/>
      <c r="AV26" s="41"/>
      <c r="AW26" s="41"/>
      <c r="AX26" s="93" t="s">
        <v>52</v>
      </c>
    </row>
    <row r="27" spans="2:50" s="20" customFormat="1" ht="19.5" customHeight="1" x14ac:dyDescent="0.15">
      <c r="B27" s="29"/>
      <c r="C27" s="29"/>
      <c r="D27" s="29"/>
      <c r="E27" s="29"/>
      <c r="F27" s="31" t="s">
        <v>11</v>
      </c>
      <c r="G27" s="47">
        <v>26430</v>
      </c>
      <c r="H27" s="47"/>
      <c r="I27" s="47"/>
      <c r="J27" s="47"/>
      <c r="K27" s="47"/>
      <c r="L27" s="47">
        <f t="shared" si="4"/>
        <v>77161</v>
      </c>
      <c r="M27" s="47"/>
      <c r="N27" s="47"/>
      <c r="O27" s="47"/>
      <c r="P27" s="47"/>
      <c r="Q27" s="49">
        <v>37314</v>
      </c>
      <c r="R27" s="49"/>
      <c r="S27" s="49"/>
      <c r="T27" s="49"/>
      <c r="U27" s="49">
        <v>39847</v>
      </c>
      <c r="V27" s="49"/>
      <c r="W27" s="49"/>
      <c r="X27" s="49"/>
      <c r="Y27" s="42">
        <v>25.55</v>
      </c>
      <c r="Z27" s="42"/>
      <c r="AA27" s="42"/>
      <c r="AB27" s="42"/>
      <c r="AC27" s="48">
        <f t="shared" si="1"/>
        <v>3020</v>
      </c>
      <c r="AD27" s="48"/>
      <c r="AE27" s="48"/>
      <c r="AF27" s="48"/>
      <c r="AG27" s="48"/>
      <c r="AH27" s="49">
        <f t="shared" si="5"/>
        <v>-89</v>
      </c>
      <c r="AI27" s="49"/>
      <c r="AJ27" s="49"/>
      <c r="AK27" s="49"/>
      <c r="AL27" s="46">
        <f t="shared" si="6"/>
        <v>-0.11521035598705501</v>
      </c>
      <c r="AM27" s="46"/>
      <c r="AN27" s="46"/>
      <c r="AO27" s="46"/>
      <c r="AP27" s="41" t="s">
        <v>47</v>
      </c>
      <c r="AQ27" s="41"/>
      <c r="AR27" s="41"/>
      <c r="AS27" s="41"/>
      <c r="AT27" s="41" t="s">
        <v>47</v>
      </c>
      <c r="AU27" s="41"/>
      <c r="AV27" s="41"/>
      <c r="AW27" s="41"/>
      <c r="AX27" s="93" t="s">
        <v>52</v>
      </c>
    </row>
    <row r="28" spans="2:50" s="20" customFormat="1" ht="19.5" customHeight="1" x14ac:dyDescent="0.15">
      <c r="B28" s="29"/>
      <c r="C28" s="29"/>
      <c r="D28" s="29"/>
      <c r="E28" s="29"/>
      <c r="F28" s="31" t="s">
        <v>19</v>
      </c>
      <c r="G28" s="47">
        <v>26749</v>
      </c>
      <c r="H28" s="47"/>
      <c r="I28" s="47"/>
      <c r="J28" s="47"/>
      <c r="K28" s="47"/>
      <c r="L28" s="47">
        <f t="shared" si="4"/>
        <v>77265</v>
      </c>
      <c r="M28" s="47"/>
      <c r="N28" s="47"/>
      <c r="O28" s="47"/>
      <c r="P28" s="47"/>
      <c r="Q28" s="49">
        <v>37333</v>
      </c>
      <c r="R28" s="49"/>
      <c r="S28" s="49"/>
      <c r="T28" s="49"/>
      <c r="U28" s="49">
        <v>39932</v>
      </c>
      <c r="V28" s="49"/>
      <c r="W28" s="49"/>
      <c r="X28" s="49"/>
      <c r="Y28" s="42">
        <v>25.55</v>
      </c>
      <c r="Z28" s="42"/>
      <c r="AA28" s="42"/>
      <c r="AB28" s="42"/>
      <c r="AC28" s="48">
        <f t="shared" si="1"/>
        <v>3024.0704500978472</v>
      </c>
      <c r="AD28" s="48"/>
      <c r="AE28" s="48"/>
      <c r="AF28" s="48"/>
      <c r="AG28" s="48"/>
      <c r="AH28" s="49">
        <f t="shared" si="5"/>
        <v>104</v>
      </c>
      <c r="AI28" s="49"/>
      <c r="AJ28" s="49"/>
      <c r="AK28" s="49"/>
      <c r="AL28" s="46">
        <f t="shared" si="6"/>
        <v>0.1347831158227602</v>
      </c>
      <c r="AM28" s="46"/>
      <c r="AN28" s="46"/>
      <c r="AO28" s="46"/>
      <c r="AP28" s="41" t="s">
        <v>47</v>
      </c>
      <c r="AQ28" s="41"/>
      <c r="AR28" s="41"/>
      <c r="AS28" s="41"/>
      <c r="AT28" s="41" t="s">
        <v>47</v>
      </c>
      <c r="AU28" s="41"/>
      <c r="AV28" s="41"/>
      <c r="AW28" s="41"/>
      <c r="AX28" s="93" t="s">
        <v>52</v>
      </c>
    </row>
    <row r="29" spans="2:50" s="20" customFormat="1" ht="19.5" customHeight="1" x14ac:dyDescent="0.15">
      <c r="B29" s="29"/>
      <c r="C29" s="29"/>
      <c r="D29" s="29"/>
      <c r="E29" s="29"/>
      <c r="F29" s="31" t="s">
        <v>20</v>
      </c>
      <c r="G29" s="47">
        <v>27269</v>
      </c>
      <c r="H29" s="47"/>
      <c r="I29" s="47"/>
      <c r="J29" s="47"/>
      <c r="K29" s="47"/>
      <c r="L29" s="47">
        <f t="shared" si="4"/>
        <v>77644</v>
      </c>
      <c r="M29" s="47"/>
      <c r="N29" s="47"/>
      <c r="O29" s="47"/>
      <c r="P29" s="47"/>
      <c r="Q29" s="49">
        <v>37579</v>
      </c>
      <c r="R29" s="49"/>
      <c r="S29" s="49"/>
      <c r="T29" s="49"/>
      <c r="U29" s="49">
        <v>40065</v>
      </c>
      <c r="V29" s="49"/>
      <c r="W29" s="49"/>
      <c r="X29" s="49"/>
      <c r="Y29" s="42">
        <v>25.55</v>
      </c>
      <c r="Z29" s="42"/>
      <c r="AA29" s="42"/>
      <c r="AB29" s="42"/>
      <c r="AC29" s="48">
        <f t="shared" si="1"/>
        <v>3038.9041095890411</v>
      </c>
      <c r="AD29" s="48"/>
      <c r="AE29" s="48"/>
      <c r="AF29" s="48"/>
      <c r="AG29" s="48"/>
      <c r="AH29" s="49">
        <f>L29-L28</f>
        <v>379</v>
      </c>
      <c r="AI29" s="49"/>
      <c r="AJ29" s="49"/>
      <c r="AK29" s="49"/>
      <c r="AL29" s="46">
        <f>AH29/L28*100</f>
        <v>0.49051964019931404</v>
      </c>
      <c r="AM29" s="46"/>
      <c r="AN29" s="46"/>
      <c r="AO29" s="46"/>
      <c r="AP29" s="49">
        <f>L29-L24</f>
        <v>725</v>
      </c>
      <c r="AQ29" s="49"/>
      <c r="AR29" s="49"/>
      <c r="AS29" s="49"/>
      <c r="AT29" s="46">
        <f>AP29/L24*100</f>
        <v>0.94254995514762274</v>
      </c>
      <c r="AU29" s="46"/>
      <c r="AV29" s="46"/>
      <c r="AW29" s="46"/>
      <c r="AX29" s="93" t="s">
        <v>51</v>
      </c>
    </row>
    <row r="30" spans="2:50" s="20" customFormat="1" ht="19.5" customHeight="1" x14ac:dyDescent="0.15">
      <c r="B30" s="29"/>
      <c r="C30" s="29"/>
      <c r="D30" s="29"/>
      <c r="E30" s="29"/>
      <c r="F30" s="31" t="s">
        <v>21</v>
      </c>
      <c r="G30" s="47">
        <v>27614</v>
      </c>
      <c r="H30" s="47"/>
      <c r="I30" s="47"/>
      <c r="J30" s="47"/>
      <c r="K30" s="47"/>
      <c r="L30" s="47">
        <f t="shared" si="4"/>
        <v>77624</v>
      </c>
      <c r="M30" s="47"/>
      <c r="N30" s="47"/>
      <c r="O30" s="47"/>
      <c r="P30" s="47"/>
      <c r="Q30" s="49">
        <v>37518</v>
      </c>
      <c r="R30" s="49"/>
      <c r="S30" s="49"/>
      <c r="T30" s="49"/>
      <c r="U30" s="49">
        <v>40106</v>
      </c>
      <c r="V30" s="49"/>
      <c r="W30" s="49"/>
      <c r="X30" s="49"/>
      <c r="Y30" s="42">
        <v>25.55</v>
      </c>
      <c r="Z30" s="42"/>
      <c r="AA30" s="42"/>
      <c r="AB30" s="42"/>
      <c r="AC30" s="48">
        <f t="shared" si="1"/>
        <v>3038.1213307240705</v>
      </c>
      <c r="AD30" s="48"/>
      <c r="AE30" s="48"/>
      <c r="AF30" s="48"/>
      <c r="AG30" s="48"/>
      <c r="AH30" s="49">
        <f t="shared" si="5"/>
        <v>-20</v>
      </c>
      <c r="AI30" s="49"/>
      <c r="AJ30" s="49"/>
      <c r="AK30" s="49"/>
      <c r="AL30" s="46">
        <f t="shared" si="6"/>
        <v>-2.5758590489928394E-2</v>
      </c>
      <c r="AM30" s="46"/>
      <c r="AN30" s="46"/>
      <c r="AO30" s="46"/>
      <c r="AP30" s="41" t="s">
        <v>47</v>
      </c>
      <c r="AQ30" s="41"/>
      <c r="AR30" s="41"/>
      <c r="AS30" s="41"/>
      <c r="AT30" s="41" t="s">
        <v>47</v>
      </c>
      <c r="AU30" s="41"/>
      <c r="AV30" s="41"/>
      <c r="AW30" s="41"/>
      <c r="AX30" s="93" t="s">
        <v>59</v>
      </c>
    </row>
    <row r="31" spans="2:50" s="20" customFormat="1" ht="19.5" customHeight="1" x14ac:dyDescent="0.15">
      <c r="B31" s="29"/>
      <c r="C31" s="29"/>
      <c r="D31" s="29"/>
      <c r="E31" s="29"/>
      <c r="F31" s="31" t="s">
        <v>22</v>
      </c>
      <c r="G31" s="47">
        <v>27909</v>
      </c>
      <c r="H31" s="47"/>
      <c r="I31" s="47"/>
      <c r="J31" s="47"/>
      <c r="K31" s="47"/>
      <c r="L31" s="47">
        <f t="shared" si="4"/>
        <v>77565</v>
      </c>
      <c r="M31" s="47"/>
      <c r="N31" s="47"/>
      <c r="O31" s="47"/>
      <c r="P31" s="47"/>
      <c r="Q31" s="49">
        <v>37448</v>
      </c>
      <c r="R31" s="49"/>
      <c r="S31" s="49"/>
      <c r="T31" s="49"/>
      <c r="U31" s="49">
        <v>40117</v>
      </c>
      <c r="V31" s="49"/>
      <c r="W31" s="49"/>
      <c r="X31" s="49"/>
      <c r="Y31" s="42">
        <v>25.55</v>
      </c>
      <c r="Z31" s="42"/>
      <c r="AA31" s="42"/>
      <c r="AB31" s="42"/>
      <c r="AC31" s="48">
        <f t="shared" si="1"/>
        <v>3035.8121330724071</v>
      </c>
      <c r="AD31" s="48"/>
      <c r="AE31" s="48"/>
      <c r="AF31" s="48"/>
      <c r="AG31" s="48"/>
      <c r="AH31" s="49">
        <f t="shared" si="5"/>
        <v>-59</v>
      </c>
      <c r="AI31" s="49"/>
      <c r="AJ31" s="49"/>
      <c r="AK31" s="49"/>
      <c r="AL31" s="46">
        <f t="shared" si="6"/>
        <v>-7.6007420385447805E-2</v>
      </c>
      <c r="AM31" s="46"/>
      <c r="AN31" s="46"/>
      <c r="AO31" s="46"/>
      <c r="AP31" s="41" t="s">
        <v>47</v>
      </c>
      <c r="AQ31" s="41"/>
      <c r="AR31" s="41"/>
      <c r="AS31" s="41"/>
      <c r="AT31" s="41" t="s">
        <v>47</v>
      </c>
      <c r="AU31" s="41"/>
      <c r="AV31" s="41"/>
      <c r="AW31" s="41"/>
      <c r="AX31" s="93" t="s">
        <v>59</v>
      </c>
    </row>
    <row r="32" spans="2:50" s="20" customFormat="1" ht="19.5" customHeight="1" x14ac:dyDescent="0.15">
      <c r="B32" s="29"/>
      <c r="C32" s="29"/>
      <c r="D32" s="29"/>
      <c r="E32" s="29"/>
      <c r="F32" s="31" t="s">
        <v>12</v>
      </c>
      <c r="G32" s="47">
        <v>28180</v>
      </c>
      <c r="H32" s="47"/>
      <c r="I32" s="47"/>
      <c r="J32" s="47"/>
      <c r="K32" s="47"/>
      <c r="L32" s="47">
        <f t="shared" si="4"/>
        <v>77508</v>
      </c>
      <c r="M32" s="47"/>
      <c r="N32" s="47"/>
      <c r="O32" s="47"/>
      <c r="P32" s="47"/>
      <c r="Q32" s="49">
        <v>37340</v>
      </c>
      <c r="R32" s="49"/>
      <c r="S32" s="49"/>
      <c r="T32" s="49"/>
      <c r="U32" s="49">
        <v>40168</v>
      </c>
      <c r="V32" s="49"/>
      <c r="W32" s="49"/>
      <c r="X32" s="49"/>
      <c r="Y32" s="42">
        <v>25.55</v>
      </c>
      <c r="Z32" s="42"/>
      <c r="AA32" s="42"/>
      <c r="AB32" s="42"/>
      <c r="AC32" s="48">
        <f t="shared" si="1"/>
        <v>3033.5812133072404</v>
      </c>
      <c r="AD32" s="48"/>
      <c r="AE32" s="48"/>
      <c r="AF32" s="48"/>
      <c r="AG32" s="48"/>
      <c r="AH32" s="49">
        <f t="shared" si="5"/>
        <v>-57</v>
      </c>
      <c r="AI32" s="49"/>
      <c r="AJ32" s="49"/>
      <c r="AK32" s="49"/>
      <c r="AL32" s="46">
        <f t="shared" si="6"/>
        <v>-7.3486753045832534E-2</v>
      </c>
      <c r="AM32" s="46"/>
      <c r="AN32" s="46"/>
      <c r="AO32" s="46"/>
      <c r="AP32" s="41" t="s">
        <v>47</v>
      </c>
      <c r="AQ32" s="41"/>
      <c r="AR32" s="41"/>
      <c r="AS32" s="41"/>
      <c r="AT32" s="41" t="s">
        <v>47</v>
      </c>
      <c r="AU32" s="41"/>
      <c r="AV32" s="41"/>
      <c r="AW32" s="41"/>
      <c r="AX32" s="93" t="s">
        <v>59</v>
      </c>
    </row>
    <row r="33" spans="2:50" s="20" customFormat="1" ht="19.5" customHeight="1" x14ac:dyDescent="0.15">
      <c r="B33" s="29"/>
      <c r="C33" s="29"/>
      <c r="D33" s="29"/>
      <c r="E33" s="29"/>
      <c r="F33" s="31" t="s">
        <v>23</v>
      </c>
      <c r="G33" s="47">
        <v>28630</v>
      </c>
      <c r="H33" s="47"/>
      <c r="I33" s="47"/>
      <c r="J33" s="47"/>
      <c r="K33" s="47"/>
      <c r="L33" s="47">
        <v>77585</v>
      </c>
      <c r="M33" s="47"/>
      <c r="N33" s="47"/>
      <c r="O33" s="47"/>
      <c r="P33" s="47"/>
      <c r="Q33" s="49">
        <v>37370</v>
      </c>
      <c r="R33" s="49"/>
      <c r="S33" s="49"/>
      <c r="T33" s="49"/>
      <c r="U33" s="49">
        <v>40215</v>
      </c>
      <c r="V33" s="49"/>
      <c r="W33" s="49"/>
      <c r="X33" s="49"/>
      <c r="Y33" s="42">
        <v>25.55</v>
      </c>
      <c r="Z33" s="42"/>
      <c r="AA33" s="42"/>
      <c r="AB33" s="42"/>
      <c r="AC33" s="48">
        <f t="shared" si="1"/>
        <v>3036.5949119373777</v>
      </c>
      <c r="AD33" s="48"/>
      <c r="AE33" s="48"/>
      <c r="AF33" s="48"/>
      <c r="AG33" s="48"/>
      <c r="AH33" s="49">
        <f t="shared" si="5"/>
        <v>77</v>
      </c>
      <c r="AI33" s="49"/>
      <c r="AJ33" s="49"/>
      <c r="AK33" s="49"/>
      <c r="AL33" s="46">
        <f t="shared" si="6"/>
        <v>9.9344583784899632E-2</v>
      </c>
      <c r="AM33" s="46"/>
      <c r="AN33" s="46"/>
      <c r="AO33" s="46"/>
      <c r="AP33" s="41" t="s">
        <v>47</v>
      </c>
      <c r="AQ33" s="41"/>
      <c r="AR33" s="41"/>
      <c r="AS33" s="41"/>
      <c r="AT33" s="41" t="s">
        <v>47</v>
      </c>
      <c r="AU33" s="41"/>
      <c r="AV33" s="41"/>
      <c r="AW33" s="41"/>
      <c r="AX33" s="93" t="s">
        <v>59</v>
      </c>
    </row>
    <row r="34" spans="2:50" s="20" customFormat="1" ht="19.5" customHeight="1" x14ac:dyDescent="0.15">
      <c r="B34" s="29"/>
      <c r="C34" s="29"/>
      <c r="D34" s="29"/>
      <c r="E34" s="29"/>
      <c r="F34" s="31" t="s">
        <v>24</v>
      </c>
      <c r="G34" s="47">
        <v>28488</v>
      </c>
      <c r="H34" s="47"/>
      <c r="I34" s="47"/>
      <c r="J34" s="47"/>
      <c r="K34" s="47"/>
      <c r="L34" s="47">
        <v>77686</v>
      </c>
      <c r="M34" s="47"/>
      <c r="N34" s="47"/>
      <c r="O34" s="47"/>
      <c r="P34" s="47"/>
      <c r="Q34" s="41">
        <v>37442</v>
      </c>
      <c r="R34" s="41"/>
      <c r="S34" s="41"/>
      <c r="T34" s="41"/>
      <c r="U34" s="41">
        <v>40244</v>
      </c>
      <c r="V34" s="41"/>
      <c r="W34" s="41"/>
      <c r="X34" s="41"/>
      <c r="Y34" s="42">
        <v>25.55</v>
      </c>
      <c r="Z34" s="42"/>
      <c r="AA34" s="42"/>
      <c r="AB34" s="42"/>
      <c r="AC34" s="48">
        <f t="shared" si="1"/>
        <v>3040.5479452054792</v>
      </c>
      <c r="AD34" s="48"/>
      <c r="AE34" s="48"/>
      <c r="AF34" s="48"/>
      <c r="AG34" s="48"/>
      <c r="AH34" s="49">
        <f>L34-L33</f>
        <v>101</v>
      </c>
      <c r="AI34" s="49"/>
      <c r="AJ34" s="49"/>
      <c r="AK34" s="49"/>
      <c r="AL34" s="46">
        <f>AH34/L33*100</f>
        <v>0.13017980279693239</v>
      </c>
      <c r="AM34" s="46"/>
      <c r="AN34" s="46"/>
      <c r="AO34" s="46"/>
      <c r="AP34" s="41">
        <f>L34-L29</f>
        <v>42</v>
      </c>
      <c r="AQ34" s="41"/>
      <c r="AR34" s="41"/>
      <c r="AS34" s="41"/>
      <c r="AT34" s="50">
        <f>AP34/L29*100</f>
        <v>5.4093040028849626E-2</v>
      </c>
      <c r="AU34" s="50"/>
      <c r="AV34" s="50"/>
      <c r="AW34" s="50"/>
      <c r="AX34" s="93" t="s">
        <v>51</v>
      </c>
    </row>
    <row r="35" spans="2:50" s="20" customFormat="1" ht="19.5" customHeight="1" x14ac:dyDescent="0.15">
      <c r="B35" s="29"/>
      <c r="C35" s="29"/>
      <c r="D35" s="29"/>
      <c r="E35" s="29"/>
      <c r="F35" s="31" t="s">
        <v>25</v>
      </c>
      <c r="G35" s="47">
        <v>28668</v>
      </c>
      <c r="H35" s="47"/>
      <c r="I35" s="47"/>
      <c r="J35" s="47"/>
      <c r="K35" s="47"/>
      <c r="L35" s="47">
        <v>77440</v>
      </c>
      <c r="M35" s="47"/>
      <c r="N35" s="47"/>
      <c r="O35" s="47"/>
      <c r="P35" s="47"/>
      <c r="Q35" s="49">
        <v>37327</v>
      </c>
      <c r="R35" s="49"/>
      <c r="S35" s="49"/>
      <c r="T35" s="49"/>
      <c r="U35" s="49">
        <v>40113</v>
      </c>
      <c r="V35" s="49"/>
      <c r="W35" s="49"/>
      <c r="X35" s="49"/>
      <c r="Y35" s="42">
        <v>25.55</v>
      </c>
      <c r="Z35" s="42"/>
      <c r="AA35" s="42"/>
      <c r="AB35" s="42"/>
      <c r="AC35" s="48">
        <f t="shared" si="1"/>
        <v>3030.9197651663403</v>
      </c>
      <c r="AD35" s="48"/>
      <c r="AE35" s="48"/>
      <c r="AF35" s="48"/>
      <c r="AG35" s="48"/>
      <c r="AH35" s="49">
        <f t="shared" si="5"/>
        <v>-246</v>
      </c>
      <c r="AI35" s="49"/>
      <c r="AJ35" s="49"/>
      <c r="AK35" s="49"/>
      <c r="AL35" s="46">
        <f>AH35/L34*100</f>
        <v>-0.31665937234508151</v>
      </c>
      <c r="AM35" s="46"/>
      <c r="AN35" s="46"/>
      <c r="AO35" s="46"/>
      <c r="AP35" s="41" t="s">
        <v>47</v>
      </c>
      <c r="AQ35" s="41"/>
      <c r="AR35" s="41"/>
      <c r="AS35" s="41"/>
      <c r="AT35" s="41" t="s">
        <v>47</v>
      </c>
      <c r="AU35" s="41"/>
      <c r="AV35" s="41"/>
      <c r="AW35" s="41"/>
      <c r="AX35" s="93" t="s">
        <v>59</v>
      </c>
    </row>
    <row r="36" spans="2:50" s="20" customFormat="1" ht="19.5" customHeight="1" x14ac:dyDescent="0.15">
      <c r="B36" s="29"/>
      <c r="C36" s="29"/>
      <c r="D36" s="29"/>
      <c r="E36" s="29"/>
      <c r="F36" s="31" t="s">
        <v>26</v>
      </c>
      <c r="G36" s="47">
        <v>28692</v>
      </c>
      <c r="H36" s="47"/>
      <c r="I36" s="47"/>
      <c r="J36" s="47"/>
      <c r="K36" s="47"/>
      <c r="L36" s="47">
        <v>77136</v>
      </c>
      <c r="M36" s="47"/>
      <c r="N36" s="47"/>
      <c r="O36" s="47"/>
      <c r="P36" s="47"/>
      <c r="Q36" s="49">
        <v>37155</v>
      </c>
      <c r="R36" s="49"/>
      <c r="S36" s="49"/>
      <c r="T36" s="49"/>
      <c r="U36" s="49">
        <v>39981</v>
      </c>
      <c r="V36" s="49"/>
      <c r="W36" s="49"/>
      <c r="X36" s="49"/>
      <c r="Y36" s="42">
        <v>25.55</v>
      </c>
      <c r="Z36" s="42"/>
      <c r="AA36" s="42"/>
      <c r="AB36" s="42"/>
      <c r="AC36" s="48">
        <f t="shared" si="1"/>
        <v>3019.0215264187868</v>
      </c>
      <c r="AD36" s="48"/>
      <c r="AE36" s="48"/>
      <c r="AF36" s="48"/>
      <c r="AG36" s="48"/>
      <c r="AH36" s="49">
        <f t="shared" si="5"/>
        <v>-304</v>
      </c>
      <c r="AI36" s="49"/>
      <c r="AJ36" s="49"/>
      <c r="AK36" s="49"/>
      <c r="AL36" s="46">
        <f t="shared" si="6"/>
        <v>-0.3925619834710744</v>
      </c>
      <c r="AM36" s="46"/>
      <c r="AN36" s="46"/>
      <c r="AO36" s="46"/>
      <c r="AP36" s="41" t="s">
        <v>47</v>
      </c>
      <c r="AQ36" s="41"/>
      <c r="AR36" s="41"/>
      <c r="AS36" s="41"/>
      <c r="AT36" s="41" t="s">
        <v>47</v>
      </c>
      <c r="AU36" s="41"/>
      <c r="AV36" s="41"/>
      <c r="AW36" s="41"/>
      <c r="AX36" s="93" t="s">
        <v>59</v>
      </c>
    </row>
    <row r="37" spans="2:50" s="20" customFormat="1" ht="19.5" customHeight="1" x14ac:dyDescent="0.15">
      <c r="B37" s="29"/>
      <c r="C37" s="29"/>
      <c r="D37" s="29"/>
      <c r="E37" s="29"/>
      <c r="F37" s="31" t="s">
        <v>13</v>
      </c>
      <c r="G37" s="47">
        <v>28575</v>
      </c>
      <c r="H37" s="47"/>
      <c r="I37" s="47"/>
      <c r="J37" s="47"/>
      <c r="K37" s="47"/>
      <c r="L37" s="47">
        <v>76764</v>
      </c>
      <c r="M37" s="47"/>
      <c r="N37" s="47"/>
      <c r="O37" s="47"/>
      <c r="P37" s="47"/>
      <c r="Q37" s="49">
        <v>36824</v>
      </c>
      <c r="R37" s="49"/>
      <c r="S37" s="49"/>
      <c r="T37" s="49"/>
      <c r="U37" s="49">
        <v>39940</v>
      </c>
      <c r="V37" s="49"/>
      <c r="W37" s="49"/>
      <c r="X37" s="49"/>
      <c r="Y37" s="42">
        <v>25.55</v>
      </c>
      <c r="Z37" s="42"/>
      <c r="AA37" s="42"/>
      <c r="AB37" s="42"/>
      <c r="AC37" s="48">
        <f t="shared" si="1"/>
        <v>3004.4618395303328</v>
      </c>
      <c r="AD37" s="48"/>
      <c r="AE37" s="48"/>
      <c r="AF37" s="48"/>
      <c r="AG37" s="48"/>
      <c r="AH37" s="49">
        <f t="shared" si="5"/>
        <v>-372</v>
      </c>
      <c r="AI37" s="49"/>
      <c r="AJ37" s="49"/>
      <c r="AK37" s="49"/>
      <c r="AL37" s="46">
        <f t="shared" si="6"/>
        <v>-0.48226509023024267</v>
      </c>
      <c r="AM37" s="46"/>
      <c r="AN37" s="46"/>
      <c r="AO37" s="46"/>
      <c r="AP37" s="41" t="s">
        <v>47</v>
      </c>
      <c r="AQ37" s="41"/>
      <c r="AR37" s="41"/>
      <c r="AS37" s="41"/>
      <c r="AT37" s="41" t="s">
        <v>47</v>
      </c>
      <c r="AU37" s="41"/>
      <c r="AV37" s="41"/>
      <c r="AW37" s="41"/>
      <c r="AX37" s="93" t="s">
        <v>59</v>
      </c>
    </row>
    <row r="38" spans="2:50" s="20" customFormat="1" ht="19.5" customHeight="1" x14ac:dyDescent="0.15">
      <c r="B38" s="29"/>
      <c r="C38" s="29"/>
      <c r="D38" s="29"/>
      <c r="E38" s="29"/>
      <c r="F38" s="31" t="s">
        <v>27</v>
      </c>
      <c r="G38" s="47">
        <v>28782</v>
      </c>
      <c r="H38" s="47"/>
      <c r="I38" s="47"/>
      <c r="J38" s="47"/>
      <c r="K38" s="47"/>
      <c r="L38" s="47">
        <v>76577</v>
      </c>
      <c r="M38" s="47"/>
      <c r="N38" s="47"/>
      <c r="O38" s="47"/>
      <c r="P38" s="47"/>
      <c r="Q38" s="49">
        <v>36707</v>
      </c>
      <c r="R38" s="49"/>
      <c r="S38" s="49"/>
      <c r="T38" s="49"/>
      <c r="U38" s="49">
        <v>39870</v>
      </c>
      <c r="V38" s="49"/>
      <c r="W38" s="49"/>
      <c r="X38" s="49"/>
      <c r="Y38" s="42">
        <v>25.55</v>
      </c>
      <c r="Z38" s="42"/>
      <c r="AA38" s="42"/>
      <c r="AB38" s="42"/>
      <c r="AC38" s="48">
        <f t="shared" si="1"/>
        <v>2997.1428571428569</v>
      </c>
      <c r="AD38" s="48"/>
      <c r="AE38" s="48"/>
      <c r="AF38" s="48"/>
      <c r="AG38" s="48"/>
      <c r="AH38" s="49">
        <f t="shared" si="5"/>
        <v>-187</v>
      </c>
      <c r="AI38" s="49"/>
      <c r="AJ38" s="49"/>
      <c r="AK38" s="49"/>
      <c r="AL38" s="46">
        <f t="shared" si="6"/>
        <v>-0.2436037726017404</v>
      </c>
      <c r="AM38" s="46"/>
      <c r="AN38" s="46"/>
      <c r="AO38" s="46"/>
      <c r="AP38" s="41" t="s">
        <v>47</v>
      </c>
      <c r="AQ38" s="41"/>
      <c r="AR38" s="41"/>
      <c r="AS38" s="41"/>
      <c r="AT38" s="41" t="s">
        <v>47</v>
      </c>
      <c r="AU38" s="41"/>
      <c r="AV38" s="41"/>
      <c r="AW38" s="41"/>
      <c r="AX38" s="93" t="s">
        <v>59</v>
      </c>
    </row>
    <row r="39" spans="2:50" s="20" customFormat="1" ht="19.5" customHeight="1" x14ac:dyDescent="0.15">
      <c r="B39" s="29"/>
      <c r="C39" s="31"/>
      <c r="D39" s="31"/>
      <c r="E39" s="31"/>
      <c r="F39" s="31" t="s">
        <v>28</v>
      </c>
      <c r="G39" s="47">
        <v>28923</v>
      </c>
      <c r="H39" s="47"/>
      <c r="I39" s="47"/>
      <c r="J39" s="47"/>
      <c r="K39" s="47"/>
      <c r="L39" s="51">
        <v>76435</v>
      </c>
      <c r="M39" s="51"/>
      <c r="N39" s="51"/>
      <c r="O39" s="51"/>
      <c r="P39" s="51"/>
      <c r="Q39" s="41">
        <v>36661</v>
      </c>
      <c r="R39" s="41"/>
      <c r="S39" s="41"/>
      <c r="T39" s="41"/>
      <c r="U39" s="52">
        <v>39774</v>
      </c>
      <c r="V39" s="52"/>
      <c r="W39" s="52"/>
      <c r="X39" s="52"/>
      <c r="Y39" s="42">
        <v>25.55</v>
      </c>
      <c r="Z39" s="42"/>
      <c r="AA39" s="42"/>
      <c r="AB39" s="42"/>
      <c r="AC39" s="48">
        <f t="shared" si="1"/>
        <v>2991.5851272015657</v>
      </c>
      <c r="AD39" s="48"/>
      <c r="AE39" s="48"/>
      <c r="AF39" s="48"/>
      <c r="AG39" s="48"/>
      <c r="AH39" s="49">
        <f>L39-L38</f>
        <v>-142</v>
      </c>
      <c r="AI39" s="49"/>
      <c r="AJ39" s="49"/>
      <c r="AK39" s="49"/>
      <c r="AL39" s="46">
        <f>AH39/L38*100</f>
        <v>-0.18543426877521971</v>
      </c>
      <c r="AM39" s="46"/>
      <c r="AN39" s="46"/>
      <c r="AO39" s="46"/>
      <c r="AP39" s="49">
        <f>L39-L34</f>
        <v>-1251</v>
      </c>
      <c r="AQ39" s="49"/>
      <c r="AR39" s="49"/>
      <c r="AS39" s="49"/>
      <c r="AT39" s="46">
        <f>AP39/L34*100</f>
        <v>-1.6103287593646216</v>
      </c>
      <c r="AU39" s="46"/>
      <c r="AV39" s="46"/>
      <c r="AW39" s="46"/>
      <c r="AX39" s="93" t="s">
        <v>51</v>
      </c>
    </row>
    <row r="40" spans="2:50" s="20" customFormat="1" ht="19.5" customHeight="1" x14ac:dyDescent="0.15">
      <c r="B40" s="29"/>
      <c r="C40" s="31"/>
      <c r="D40" s="31"/>
      <c r="E40" s="31"/>
      <c r="F40" s="31" t="s">
        <v>43</v>
      </c>
      <c r="G40" s="47">
        <v>29215</v>
      </c>
      <c r="H40" s="47"/>
      <c r="I40" s="47"/>
      <c r="J40" s="47"/>
      <c r="K40" s="47"/>
      <c r="L40" s="51">
        <f t="shared" ref="L40:L45" si="7">SUM(Q40:X40)</f>
        <v>76383</v>
      </c>
      <c r="M40" s="51"/>
      <c r="N40" s="51"/>
      <c r="O40" s="51"/>
      <c r="P40" s="51"/>
      <c r="Q40" s="49">
        <v>36557</v>
      </c>
      <c r="R40" s="49"/>
      <c r="S40" s="49"/>
      <c r="T40" s="49"/>
      <c r="U40" s="52">
        <v>39826</v>
      </c>
      <c r="V40" s="52"/>
      <c r="W40" s="52"/>
      <c r="X40" s="52"/>
      <c r="Y40" s="42">
        <v>25.55</v>
      </c>
      <c r="Z40" s="42"/>
      <c r="AA40" s="42"/>
      <c r="AB40" s="42"/>
      <c r="AC40" s="48">
        <f t="shared" ref="AC40" si="8">L40/Y40</f>
        <v>2989.5499021526416</v>
      </c>
      <c r="AD40" s="48"/>
      <c r="AE40" s="48"/>
      <c r="AF40" s="48"/>
      <c r="AG40" s="48"/>
      <c r="AH40" s="49">
        <f>L40-L39</f>
        <v>-52</v>
      </c>
      <c r="AI40" s="49"/>
      <c r="AJ40" s="49"/>
      <c r="AK40" s="49"/>
      <c r="AL40" s="46">
        <f>AH40/L39*100</f>
        <v>-6.8031660888336495E-2</v>
      </c>
      <c r="AM40" s="46"/>
      <c r="AN40" s="46"/>
      <c r="AO40" s="46"/>
      <c r="AP40" s="41" t="s">
        <v>46</v>
      </c>
      <c r="AQ40" s="41"/>
      <c r="AR40" s="41"/>
      <c r="AS40" s="41"/>
      <c r="AT40" s="58" t="s">
        <v>46</v>
      </c>
      <c r="AU40" s="58"/>
      <c r="AV40" s="58"/>
      <c r="AW40" s="58"/>
      <c r="AX40" s="93" t="s">
        <v>59</v>
      </c>
    </row>
    <row r="41" spans="2:50" s="20" customFormat="1" ht="19.5" customHeight="1" x14ac:dyDescent="0.15">
      <c r="B41" s="29"/>
      <c r="C41" s="31"/>
      <c r="D41" s="82" t="s">
        <v>48</v>
      </c>
      <c r="E41" s="82"/>
      <c r="F41" s="82"/>
      <c r="G41" s="47">
        <v>29532</v>
      </c>
      <c r="H41" s="47"/>
      <c r="I41" s="47"/>
      <c r="J41" s="47"/>
      <c r="K41" s="47"/>
      <c r="L41" s="51">
        <f t="shared" si="7"/>
        <v>76389</v>
      </c>
      <c r="M41" s="51"/>
      <c r="N41" s="51"/>
      <c r="O41" s="51"/>
      <c r="P41" s="51"/>
      <c r="Q41" s="49">
        <v>36543</v>
      </c>
      <c r="R41" s="49"/>
      <c r="S41" s="49"/>
      <c r="T41" s="49"/>
      <c r="U41" s="52">
        <v>39846</v>
      </c>
      <c r="V41" s="52"/>
      <c r="W41" s="52"/>
      <c r="X41" s="52"/>
      <c r="Y41" s="42">
        <v>25.55</v>
      </c>
      <c r="Z41" s="42"/>
      <c r="AA41" s="42"/>
      <c r="AB41" s="42"/>
      <c r="AC41" s="48">
        <f t="shared" ref="AC41:AC43" si="9">L41/Y41</f>
        <v>2989.784735812133</v>
      </c>
      <c r="AD41" s="48"/>
      <c r="AE41" s="48"/>
      <c r="AF41" s="48"/>
      <c r="AG41" s="48"/>
      <c r="AH41" s="49">
        <f t="shared" ref="AH41:AH43" si="10">L41-L40</f>
        <v>6</v>
      </c>
      <c r="AI41" s="49"/>
      <c r="AJ41" s="49"/>
      <c r="AK41" s="49"/>
      <c r="AL41" s="46">
        <f t="shared" ref="AL41:AL43" si="11">AH41/L40*100</f>
        <v>7.8551510152782694E-3</v>
      </c>
      <c r="AM41" s="46"/>
      <c r="AN41" s="46"/>
      <c r="AO41" s="46"/>
      <c r="AP41" s="41" t="s">
        <v>46</v>
      </c>
      <c r="AQ41" s="41"/>
      <c r="AR41" s="41"/>
      <c r="AS41" s="41"/>
      <c r="AT41" s="58" t="s">
        <v>46</v>
      </c>
      <c r="AU41" s="58"/>
      <c r="AV41" s="58"/>
      <c r="AW41" s="58"/>
      <c r="AX41" s="93" t="s">
        <v>59</v>
      </c>
    </row>
    <row r="42" spans="2:50" s="20" customFormat="1" ht="19.5" customHeight="1" x14ac:dyDescent="0.15">
      <c r="B42" s="29"/>
      <c r="C42" s="29"/>
      <c r="D42" s="82" t="s">
        <v>50</v>
      </c>
      <c r="E42" s="82"/>
      <c r="F42" s="82"/>
      <c r="G42" s="47">
        <v>29834</v>
      </c>
      <c r="H42" s="47"/>
      <c r="I42" s="47"/>
      <c r="J42" s="47"/>
      <c r="K42" s="47"/>
      <c r="L42" s="51">
        <f t="shared" si="7"/>
        <v>76355</v>
      </c>
      <c r="M42" s="51"/>
      <c r="N42" s="51"/>
      <c r="O42" s="51"/>
      <c r="P42" s="51"/>
      <c r="Q42" s="49">
        <v>36537</v>
      </c>
      <c r="R42" s="49"/>
      <c r="S42" s="49"/>
      <c r="T42" s="49"/>
      <c r="U42" s="52">
        <v>39818</v>
      </c>
      <c r="V42" s="52"/>
      <c r="W42" s="52"/>
      <c r="X42" s="52"/>
      <c r="Y42" s="42">
        <v>25.55</v>
      </c>
      <c r="Z42" s="42"/>
      <c r="AA42" s="42"/>
      <c r="AB42" s="42"/>
      <c r="AC42" s="48">
        <f t="shared" si="9"/>
        <v>2988.4540117416827</v>
      </c>
      <c r="AD42" s="48"/>
      <c r="AE42" s="48"/>
      <c r="AF42" s="48"/>
      <c r="AG42" s="48"/>
      <c r="AH42" s="49">
        <f t="shared" si="10"/>
        <v>-34</v>
      </c>
      <c r="AI42" s="49"/>
      <c r="AJ42" s="49"/>
      <c r="AK42" s="49"/>
      <c r="AL42" s="46">
        <f t="shared" si="11"/>
        <v>-4.4509026168689209E-2</v>
      </c>
      <c r="AM42" s="46"/>
      <c r="AN42" s="46"/>
      <c r="AO42" s="46"/>
      <c r="AP42" s="41" t="s">
        <v>46</v>
      </c>
      <c r="AQ42" s="41"/>
      <c r="AR42" s="41"/>
      <c r="AS42" s="41"/>
      <c r="AT42" s="58" t="s">
        <v>46</v>
      </c>
      <c r="AU42" s="58"/>
      <c r="AV42" s="58"/>
      <c r="AW42" s="58"/>
      <c r="AX42" s="93" t="s">
        <v>59</v>
      </c>
    </row>
    <row r="43" spans="2:50" s="20" customFormat="1" ht="19.5" customHeight="1" x14ac:dyDescent="0.15">
      <c r="B43" s="29" t="s">
        <v>49</v>
      </c>
      <c r="C43" s="29"/>
      <c r="D43" s="29"/>
      <c r="E43" s="29"/>
      <c r="F43" s="31"/>
      <c r="G43" s="47">
        <v>30067</v>
      </c>
      <c r="H43" s="47"/>
      <c r="I43" s="47"/>
      <c r="J43" s="47"/>
      <c r="K43" s="47"/>
      <c r="L43" s="51">
        <f t="shared" si="7"/>
        <v>76100</v>
      </c>
      <c r="M43" s="51"/>
      <c r="N43" s="51"/>
      <c r="O43" s="51"/>
      <c r="P43" s="51"/>
      <c r="Q43" s="49">
        <v>36452</v>
      </c>
      <c r="R43" s="49"/>
      <c r="S43" s="49"/>
      <c r="T43" s="49"/>
      <c r="U43" s="52">
        <v>39648</v>
      </c>
      <c r="V43" s="52"/>
      <c r="W43" s="52"/>
      <c r="X43" s="52"/>
      <c r="Y43" s="42">
        <v>25.55</v>
      </c>
      <c r="Z43" s="42"/>
      <c r="AA43" s="42"/>
      <c r="AB43" s="42"/>
      <c r="AC43" s="48">
        <f t="shared" si="9"/>
        <v>2978.4735812133072</v>
      </c>
      <c r="AD43" s="48"/>
      <c r="AE43" s="48"/>
      <c r="AF43" s="48"/>
      <c r="AG43" s="48"/>
      <c r="AH43" s="49">
        <f t="shared" si="10"/>
        <v>-255</v>
      </c>
      <c r="AI43" s="49"/>
      <c r="AJ43" s="49"/>
      <c r="AK43" s="49"/>
      <c r="AL43" s="46">
        <f t="shared" si="11"/>
        <v>-0.33396634143147141</v>
      </c>
      <c r="AM43" s="46"/>
      <c r="AN43" s="46"/>
      <c r="AO43" s="46"/>
      <c r="AP43" s="41" t="s">
        <v>46</v>
      </c>
      <c r="AQ43" s="41"/>
      <c r="AR43" s="41"/>
      <c r="AS43" s="41"/>
      <c r="AT43" s="58" t="s">
        <v>46</v>
      </c>
      <c r="AU43" s="58"/>
      <c r="AV43" s="58"/>
      <c r="AW43" s="58"/>
      <c r="AX43" s="93" t="s">
        <v>59</v>
      </c>
    </row>
    <row r="44" spans="2:50" s="20" customFormat="1" ht="19.5" customHeight="1" x14ac:dyDescent="0.15">
      <c r="B44" s="31"/>
      <c r="C44" s="31"/>
      <c r="D44" s="82" t="s">
        <v>53</v>
      </c>
      <c r="E44" s="82"/>
      <c r="F44" s="82"/>
      <c r="G44" s="47">
        <v>29569</v>
      </c>
      <c r="H44" s="47"/>
      <c r="I44" s="47"/>
      <c r="J44" s="47"/>
      <c r="K44" s="47"/>
      <c r="L44" s="51">
        <f t="shared" si="7"/>
        <v>75033</v>
      </c>
      <c r="M44" s="51"/>
      <c r="N44" s="51"/>
      <c r="O44" s="51"/>
      <c r="P44" s="51"/>
      <c r="Q44" s="41">
        <v>35805</v>
      </c>
      <c r="R44" s="41"/>
      <c r="S44" s="41"/>
      <c r="T44" s="41"/>
      <c r="U44" s="52">
        <v>39228</v>
      </c>
      <c r="V44" s="52"/>
      <c r="W44" s="52"/>
      <c r="X44" s="52"/>
      <c r="Y44" s="42">
        <v>25.55</v>
      </c>
      <c r="Z44" s="42"/>
      <c r="AA44" s="42"/>
      <c r="AB44" s="42"/>
      <c r="AC44" s="48">
        <f t="shared" ref="AC44" si="12">L44/Y44</f>
        <v>2936.7123287671234</v>
      </c>
      <c r="AD44" s="48"/>
      <c r="AE44" s="48"/>
      <c r="AF44" s="48"/>
      <c r="AG44" s="48"/>
      <c r="AH44" s="49">
        <f t="shared" ref="AH44" si="13">L44-L43</f>
        <v>-1067</v>
      </c>
      <c r="AI44" s="49"/>
      <c r="AJ44" s="49"/>
      <c r="AK44" s="49"/>
      <c r="AL44" s="46">
        <f t="shared" ref="AL44" si="14">AH44/L43*100</f>
        <v>-1.4021024967148488</v>
      </c>
      <c r="AM44" s="46"/>
      <c r="AN44" s="46"/>
      <c r="AO44" s="46"/>
      <c r="AP44" s="49">
        <f>L44-L39</f>
        <v>-1402</v>
      </c>
      <c r="AQ44" s="49"/>
      <c r="AR44" s="49"/>
      <c r="AS44" s="49"/>
      <c r="AT44" s="46">
        <f>AP44/L39*100</f>
        <v>-1.8342382416432261</v>
      </c>
      <c r="AU44" s="46"/>
      <c r="AV44" s="46"/>
      <c r="AW44" s="46"/>
      <c r="AX44" s="93" t="s">
        <v>51</v>
      </c>
    </row>
    <row r="45" spans="2:50" s="20" customFormat="1" ht="19.5" customHeight="1" thickBot="1" x14ac:dyDescent="0.2">
      <c r="B45" s="32"/>
      <c r="C45" s="32"/>
      <c r="D45" s="85" t="s">
        <v>54</v>
      </c>
      <c r="E45" s="85"/>
      <c r="F45" s="85"/>
      <c r="G45" s="86">
        <v>29909</v>
      </c>
      <c r="H45" s="86"/>
      <c r="I45" s="86"/>
      <c r="J45" s="86"/>
      <c r="K45" s="86"/>
      <c r="L45" s="87">
        <f t="shared" si="7"/>
        <v>74810</v>
      </c>
      <c r="M45" s="87"/>
      <c r="N45" s="87"/>
      <c r="O45" s="87"/>
      <c r="P45" s="87"/>
      <c r="Q45" s="88">
        <v>35618</v>
      </c>
      <c r="R45" s="88"/>
      <c r="S45" s="88"/>
      <c r="T45" s="88"/>
      <c r="U45" s="89">
        <v>39192</v>
      </c>
      <c r="V45" s="89"/>
      <c r="W45" s="89"/>
      <c r="X45" s="89"/>
      <c r="Y45" s="90">
        <v>25.55</v>
      </c>
      <c r="Z45" s="90"/>
      <c r="AA45" s="90"/>
      <c r="AB45" s="90"/>
      <c r="AC45" s="91">
        <f t="shared" ref="AC45" si="15">L45/Y45</f>
        <v>2927.9843444227004</v>
      </c>
      <c r="AD45" s="91"/>
      <c r="AE45" s="91"/>
      <c r="AF45" s="91"/>
      <c r="AG45" s="91"/>
      <c r="AH45" s="84">
        <f t="shared" ref="AH45" si="16">L45-L44</f>
        <v>-223</v>
      </c>
      <c r="AI45" s="84"/>
      <c r="AJ45" s="84"/>
      <c r="AK45" s="84"/>
      <c r="AL45" s="83">
        <f t="shared" ref="AL45" si="17">AH45/L44*100</f>
        <v>-0.29720256420508312</v>
      </c>
      <c r="AM45" s="83"/>
      <c r="AN45" s="83"/>
      <c r="AO45" s="83"/>
      <c r="AP45" s="84" t="s">
        <v>46</v>
      </c>
      <c r="AQ45" s="84"/>
      <c r="AR45" s="84"/>
      <c r="AS45" s="84"/>
      <c r="AT45" s="83" t="s">
        <v>46</v>
      </c>
      <c r="AU45" s="83"/>
      <c r="AV45" s="83"/>
      <c r="AW45" s="83"/>
      <c r="AX45" s="94" t="s">
        <v>59</v>
      </c>
    </row>
    <row r="46" spans="2:50" s="20" customFormat="1" ht="16.5" customHeight="1" x14ac:dyDescent="0.15">
      <c r="B46" s="19"/>
      <c r="C46" s="19"/>
      <c r="D46" s="27"/>
      <c r="E46" s="19"/>
      <c r="F46" s="19"/>
      <c r="G46" s="16"/>
      <c r="H46" s="16"/>
      <c r="I46" s="16"/>
      <c r="J46" s="16"/>
      <c r="K46" s="16"/>
      <c r="L46" s="24"/>
      <c r="M46" s="24"/>
      <c r="N46" s="24"/>
      <c r="O46" s="24"/>
      <c r="P46" s="24"/>
      <c r="Q46" s="16"/>
      <c r="R46" s="16"/>
      <c r="S46" s="16"/>
      <c r="T46" s="16"/>
      <c r="U46" s="25"/>
      <c r="V46" s="25"/>
      <c r="W46" s="25"/>
      <c r="X46" s="25"/>
      <c r="Y46" s="16"/>
      <c r="Z46" s="16"/>
      <c r="AA46" s="16"/>
      <c r="AB46" s="16"/>
      <c r="AC46" s="22"/>
      <c r="AD46" s="22"/>
      <c r="AE46" s="22"/>
      <c r="AF46" s="22"/>
      <c r="AG46" s="22"/>
      <c r="AH46" s="16"/>
      <c r="AI46" s="16"/>
      <c r="AJ46" s="16"/>
      <c r="AK46" s="16"/>
      <c r="AL46" s="23"/>
      <c r="AM46" s="23"/>
      <c r="AN46" s="23"/>
      <c r="AO46" s="23"/>
      <c r="AP46" s="15"/>
      <c r="AQ46" s="15"/>
      <c r="AR46" s="15"/>
      <c r="AS46" s="15"/>
      <c r="AT46" s="26"/>
      <c r="AU46" s="15"/>
      <c r="AV46" s="15"/>
      <c r="AW46" s="19"/>
      <c r="AX46" s="39" t="s">
        <v>58</v>
      </c>
    </row>
    <row r="47" spans="2:50" s="20" customFormat="1" ht="7.5" customHeight="1" x14ac:dyDescent="0.15">
      <c r="B47" s="28"/>
      <c r="C47" s="28"/>
      <c r="D47" s="27"/>
      <c r="E47" s="28"/>
      <c r="F47" s="28"/>
      <c r="G47" s="21"/>
      <c r="H47" s="21"/>
      <c r="I47" s="21"/>
      <c r="J47" s="21"/>
      <c r="K47" s="21"/>
      <c r="L47" s="24"/>
      <c r="M47" s="24"/>
      <c r="N47" s="24"/>
      <c r="O47" s="24"/>
      <c r="P47" s="24"/>
      <c r="Q47" s="21"/>
      <c r="R47" s="21"/>
      <c r="S47" s="21"/>
      <c r="T47" s="21"/>
      <c r="U47" s="25"/>
      <c r="V47" s="25"/>
      <c r="W47" s="25"/>
      <c r="X47" s="25"/>
      <c r="Y47" s="21"/>
      <c r="Z47" s="21"/>
      <c r="AA47" s="21"/>
      <c r="AB47" s="21"/>
      <c r="AC47" s="22"/>
      <c r="AD47" s="22"/>
      <c r="AE47" s="22"/>
      <c r="AF47" s="22"/>
      <c r="AG47" s="22"/>
      <c r="AH47" s="21"/>
      <c r="AI47" s="21"/>
      <c r="AJ47" s="21"/>
      <c r="AK47" s="21"/>
      <c r="AL47" s="23"/>
      <c r="AM47" s="23"/>
      <c r="AN47" s="23"/>
      <c r="AO47" s="23"/>
      <c r="AP47" s="15"/>
      <c r="AQ47" s="15"/>
      <c r="AR47" s="15"/>
      <c r="AS47" s="15"/>
      <c r="AT47" s="26"/>
      <c r="AU47" s="15"/>
      <c r="AV47" s="15"/>
      <c r="AW47" s="28"/>
      <c r="AX47" s="39"/>
    </row>
    <row r="48" spans="2:50" s="9" customFormat="1" ht="15" customHeight="1" x14ac:dyDescent="0.15">
      <c r="B48" s="9" t="s">
        <v>57</v>
      </c>
      <c r="F48" s="10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7"/>
      <c r="AQ48" s="17"/>
      <c r="AR48" s="17"/>
      <c r="AS48" s="17"/>
      <c r="AT48" s="11"/>
      <c r="AU48" s="11"/>
      <c r="AV48" s="11"/>
      <c r="AW48" s="11"/>
    </row>
    <row r="49" spans="3:49" s="9" customFormat="1" ht="15" customHeight="1" x14ac:dyDescent="0.15"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3"/>
      <c r="R49" s="13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8"/>
      <c r="AQ49" s="18"/>
      <c r="AR49" s="18"/>
      <c r="AS49" s="18"/>
      <c r="AT49" s="12"/>
      <c r="AU49" s="12"/>
      <c r="AV49" s="12"/>
      <c r="AW49" s="12"/>
    </row>
    <row r="50" spans="3:49" s="9" customFormat="1" ht="15" customHeight="1" x14ac:dyDescent="0.15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</row>
    <row r="51" spans="3:49" s="9" customFormat="1" ht="15" customHeight="1" x14ac:dyDescent="0.15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</row>
    <row r="52" spans="3:49" s="9" customFormat="1" ht="15" customHeight="1" x14ac:dyDescent="0.1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</row>
  </sheetData>
  <mergeCells count="407">
    <mergeCell ref="D41:F41"/>
    <mergeCell ref="D42:F42"/>
    <mergeCell ref="D44:F44"/>
    <mergeCell ref="AL45:AO45"/>
    <mergeCell ref="AP45:AS45"/>
    <mergeCell ref="AT45:AW45"/>
    <mergeCell ref="D45:F45"/>
    <mergeCell ref="G45:K45"/>
    <mergeCell ref="L45:P45"/>
    <mergeCell ref="Q45:T45"/>
    <mergeCell ref="U45:X45"/>
    <mergeCell ref="Y45:AB45"/>
    <mergeCell ref="AC45:AG45"/>
    <mergeCell ref="AH45:AK45"/>
    <mergeCell ref="AC43:AG43"/>
    <mergeCell ref="AH43:AK43"/>
    <mergeCell ref="AL43:AO43"/>
    <mergeCell ref="AP43:AS43"/>
    <mergeCell ref="AT43:AW43"/>
    <mergeCell ref="AC41:AG41"/>
    <mergeCell ref="AH41:AK41"/>
    <mergeCell ref="AL41:AO41"/>
    <mergeCell ref="AP41:AS41"/>
    <mergeCell ref="AT41:AW41"/>
    <mergeCell ref="AC42:AG42"/>
    <mergeCell ref="AH42:AK42"/>
    <mergeCell ref="AL42:AO42"/>
    <mergeCell ref="AP42:AS42"/>
    <mergeCell ref="AT42:AW42"/>
    <mergeCell ref="G41:K41"/>
    <mergeCell ref="L41:P41"/>
    <mergeCell ref="Q41:T41"/>
    <mergeCell ref="U41:X41"/>
    <mergeCell ref="Y41:AB41"/>
    <mergeCell ref="G43:K43"/>
    <mergeCell ref="L43:P43"/>
    <mergeCell ref="Q43:T43"/>
    <mergeCell ref="U43:X43"/>
    <mergeCell ref="Y43:AB43"/>
    <mergeCell ref="G42:K42"/>
    <mergeCell ref="L42:P42"/>
    <mergeCell ref="Q42:T42"/>
    <mergeCell ref="U42:X42"/>
    <mergeCell ref="Y42:AB42"/>
    <mergeCell ref="G40:K40"/>
    <mergeCell ref="L40:P40"/>
    <mergeCell ref="Q40:T40"/>
    <mergeCell ref="U40:X40"/>
    <mergeCell ref="Y40:AB40"/>
    <mergeCell ref="AC40:AG40"/>
    <mergeCell ref="AH40:AK40"/>
    <mergeCell ref="AL40:AO40"/>
    <mergeCell ref="AP40:AS40"/>
    <mergeCell ref="AT40:AW40"/>
    <mergeCell ref="G7:K7"/>
    <mergeCell ref="L7:P7"/>
    <mergeCell ref="Q7:T7"/>
    <mergeCell ref="U7:X7"/>
    <mergeCell ref="B3:F6"/>
    <mergeCell ref="G3:K6"/>
    <mergeCell ref="L3:X4"/>
    <mergeCell ref="AC3:AG6"/>
    <mergeCell ref="AH3:AK6"/>
    <mergeCell ref="Y3:AB6"/>
    <mergeCell ref="AC7:AG7"/>
    <mergeCell ref="AH7:AK7"/>
    <mergeCell ref="AL7:AO7"/>
    <mergeCell ref="AP7:AS7"/>
    <mergeCell ref="AT7:AW7"/>
    <mergeCell ref="Y7:AB7"/>
    <mergeCell ref="L5:P6"/>
    <mergeCell ref="Q5:T6"/>
    <mergeCell ref="U5:X6"/>
    <mergeCell ref="AL3:AO6"/>
    <mergeCell ref="AP3:AS6"/>
    <mergeCell ref="AT3:AW6"/>
    <mergeCell ref="G9:K9"/>
    <mergeCell ref="L9:P9"/>
    <mergeCell ref="Q9:T9"/>
    <mergeCell ref="U9:X9"/>
    <mergeCell ref="G8:K8"/>
    <mergeCell ref="L8:P8"/>
    <mergeCell ref="Q8:T8"/>
    <mergeCell ref="U8:X8"/>
    <mergeCell ref="AC8:AG8"/>
    <mergeCell ref="AC9:AG9"/>
    <mergeCell ref="AH9:AK9"/>
    <mergeCell ref="AL9:AO9"/>
    <mergeCell ref="AP9:AS9"/>
    <mergeCell ref="AT9:AW9"/>
    <mergeCell ref="Y9:AB9"/>
    <mergeCell ref="AH8:AK8"/>
    <mergeCell ref="AL8:AO8"/>
    <mergeCell ref="AP8:AS8"/>
    <mergeCell ref="AT8:AW8"/>
    <mergeCell ref="Y8:AB8"/>
    <mergeCell ref="G11:K11"/>
    <mergeCell ref="L11:P11"/>
    <mergeCell ref="Q11:T11"/>
    <mergeCell ref="U11:X11"/>
    <mergeCell ref="G10:K10"/>
    <mergeCell ref="L10:P10"/>
    <mergeCell ref="Q10:T10"/>
    <mergeCell ref="U10:X10"/>
    <mergeCell ref="AC10:AG10"/>
    <mergeCell ref="AC11:AG11"/>
    <mergeCell ref="AH11:AK11"/>
    <mergeCell ref="AL11:AO11"/>
    <mergeCell ref="AP11:AS11"/>
    <mergeCell ref="AT11:AW11"/>
    <mergeCell ref="Y11:AB11"/>
    <mergeCell ref="AH10:AK10"/>
    <mergeCell ref="AL10:AO10"/>
    <mergeCell ref="AP10:AS10"/>
    <mergeCell ref="AT10:AW10"/>
    <mergeCell ref="Y10:AB10"/>
    <mergeCell ref="AH12:AK12"/>
    <mergeCell ref="AL12:AO12"/>
    <mergeCell ref="AP12:AS12"/>
    <mergeCell ref="AT12:AW12"/>
    <mergeCell ref="Y12:AB12"/>
    <mergeCell ref="G13:K13"/>
    <mergeCell ref="L13:P13"/>
    <mergeCell ref="Q13:T13"/>
    <mergeCell ref="U13:X13"/>
    <mergeCell ref="G12:K12"/>
    <mergeCell ref="L12:P12"/>
    <mergeCell ref="Q12:T12"/>
    <mergeCell ref="U12:X12"/>
    <mergeCell ref="AC12:AG12"/>
    <mergeCell ref="AC13:AG13"/>
    <mergeCell ref="AH13:AK13"/>
    <mergeCell ref="AL13:AO13"/>
    <mergeCell ref="AP13:AS13"/>
    <mergeCell ref="AT13:AW13"/>
    <mergeCell ref="AT14:AW14"/>
    <mergeCell ref="Y14:AB14"/>
    <mergeCell ref="AH15:AK15"/>
    <mergeCell ref="AL15:AO15"/>
    <mergeCell ref="AP15:AS15"/>
    <mergeCell ref="AT15:AW15"/>
    <mergeCell ref="Y15:AB15"/>
    <mergeCell ref="Y13:AB13"/>
    <mergeCell ref="AP16:AS16"/>
    <mergeCell ref="G15:K15"/>
    <mergeCell ref="L15:P15"/>
    <mergeCell ref="Q15:T15"/>
    <mergeCell ref="U15:X15"/>
    <mergeCell ref="AC15:AG15"/>
    <mergeCell ref="AH14:AK14"/>
    <mergeCell ref="AL14:AO14"/>
    <mergeCell ref="AP14:AS14"/>
    <mergeCell ref="G14:K14"/>
    <mergeCell ref="L14:P14"/>
    <mergeCell ref="Q14:T14"/>
    <mergeCell ref="U14:X14"/>
    <mergeCell ref="AC14:AG14"/>
    <mergeCell ref="AH17:AK17"/>
    <mergeCell ref="AL17:AO17"/>
    <mergeCell ref="AP17:AS17"/>
    <mergeCell ref="AT17:AW17"/>
    <mergeCell ref="Y17:AB17"/>
    <mergeCell ref="AT16:AW16"/>
    <mergeCell ref="Y16:AB16"/>
    <mergeCell ref="G17:K17"/>
    <mergeCell ref="L17:P17"/>
    <mergeCell ref="Q17:T17"/>
    <mergeCell ref="U17:X17"/>
    <mergeCell ref="AC17:AG17"/>
    <mergeCell ref="G16:K16"/>
    <mergeCell ref="L16:P16"/>
    <mergeCell ref="Q16:T16"/>
    <mergeCell ref="U16:X16"/>
    <mergeCell ref="AC16:AG16"/>
    <mergeCell ref="AH16:AK16"/>
    <mergeCell ref="AL16:AO16"/>
    <mergeCell ref="AP18:AS18"/>
    <mergeCell ref="AT18:AW18"/>
    <mergeCell ref="Y18:AB18"/>
    <mergeCell ref="G18:K18"/>
    <mergeCell ref="L18:P18"/>
    <mergeCell ref="Q18:T18"/>
    <mergeCell ref="U18:X18"/>
    <mergeCell ref="AC18:AG18"/>
    <mergeCell ref="AH18:AK18"/>
    <mergeCell ref="AL18:AO18"/>
    <mergeCell ref="AT19:AW19"/>
    <mergeCell ref="Y19:AB19"/>
    <mergeCell ref="G19:K19"/>
    <mergeCell ref="L19:P19"/>
    <mergeCell ref="Q19:T19"/>
    <mergeCell ref="U19:X19"/>
    <mergeCell ref="AC19:AG19"/>
    <mergeCell ref="AH19:AK19"/>
    <mergeCell ref="AL19:AO19"/>
    <mergeCell ref="AP19:AS19"/>
    <mergeCell ref="AH20:AK20"/>
    <mergeCell ref="AL20:AO20"/>
    <mergeCell ref="AP20:AS20"/>
    <mergeCell ref="AT20:AW20"/>
    <mergeCell ref="Y20:AB20"/>
    <mergeCell ref="G20:K20"/>
    <mergeCell ref="L20:P20"/>
    <mergeCell ref="Q20:T20"/>
    <mergeCell ref="U20:X20"/>
    <mergeCell ref="AC20:AG20"/>
    <mergeCell ref="AL21:AO21"/>
    <mergeCell ref="AP21:AS21"/>
    <mergeCell ref="AT21:AW21"/>
    <mergeCell ref="Y21:AB21"/>
    <mergeCell ref="G21:K21"/>
    <mergeCell ref="L21:P21"/>
    <mergeCell ref="Q21:T21"/>
    <mergeCell ref="U21:X21"/>
    <mergeCell ref="AC21:AG21"/>
    <mergeCell ref="AH21:AK21"/>
    <mergeCell ref="AP22:AS22"/>
    <mergeCell ref="AT22:AW22"/>
    <mergeCell ref="Y22:AB22"/>
    <mergeCell ref="G22:K22"/>
    <mergeCell ref="L22:P22"/>
    <mergeCell ref="Q22:T22"/>
    <mergeCell ref="U22:X22"/>
    <mergeCell ref="AC22:AG22"/>
    <mergeCell ref="AH22:AK22"/>
    <mergeCell ref="AL22:AO22"/>
    <mergeCell ref="AH25:AK25"/>
    <mergeCell ref="AL25:AO25"/>
    <mergeCell ref="AP25:AS25"/>
    <mergeCell ref="AT25:AW25"/>
    <mergeCell ref="Y25:AB25"/>
    <mergeCell ref="G25:K25"/>
    <mergeCell ref="L25:P25"/>
    <mergeCell ref="Q25:T25"/>
    <mergeCell ref="U25:X25"/>
    <mergeCell ref="AC25:AG25"/>
    <mergeCell ref="AL26:AO26"/>
    <mergeCell ref="AP26:AS26"/>
    <mergeCell ref="AT26:AW26"/>
    <mergeCell ref="Y26:AB26"/>
    <mergeCell ref="G26:K26"/>
    <mergeCell ref="L26:P26"/>
    <mergeCell ref="Q26:T26"/>
    <mergeCell ref="U26:X26"/>
    <mergeCell ref="AC26:AG26"/>
    <mergeCell ref="AH26:AK26"/>
    <mergeCell ref="AT27:AW27"/>
    <mergeCell ref="Y27:AB27"/>
    <mergeCell ref="G27:K27"/>
    <mergeCell ref="L27:P27"/>
    <mergeCell ref="Q27:T27"/>
    <mergeCell ref="U27:X27"/>
    <mergeCell ref="AC27:AG27"/>
    <mergeCell ref="AH27:AK27"/>
    <mergeCell ref="AL27:AO27"/>
    <mergeCell ref="G28:K28"/>
    <mergeCell ref="L28:P28"/>
    <mergeCell ref="Q28:T28"/>
    <mergeCell ref="U28:X28"/>
    <mergeCell ref="AC28:AG28"/>
    <mergeCell ref="AH28:AK28"/>
    <mergeCell ref="AL28:AO28"/>
    <mergeCell ref="AP28:AS28"/>
    <mergeCell ref="AP27:AS27"/>
    <mergeCell ref="AL30:AO30"/>
    <mergeCell ref="AP30:AS30"/>
    <mergeCell ref="AT30:AW30"/>
    <mergeCell ref="Y30:AB30"/>
    <mergeCell ref="G30:K30"/>
    <mergeCell ref="L30:P30"/>
    <mergeCell ref="Q30:T30"/>
    <mergeCell ref="U30:X30"/>
    <mergeCell ref="AC30:AG30"/>
    <mergeCell ref="AH30:AK30"/>
    <mergeCell ref="AP31:AS31"/>
    <mergeCell ref="AT31:AW31"/>
    <mergeCell ref="Y31:AB31"/>
    <mergeCell ref="G31:K31"/>
    <mergeCell ref="L31:P31"/>
    <mergeCell ref="Q31:T31"/>
    <mergeCell ref="U31:X31"/>
    <mergeCell ref="AC31:AG31"/>
    <mergeCell ref="AH31:AK31"/>
    <mergeCell ref="AL31:AO31"/>
    <mergeCell ref="G33:K33"/>
    <mergeCell ref="L33:P33"/>
    <mergeCell ref="Q33:T33"/>
    <mergeCell ref="U33:X33"/>
    <mergeCell ref="AC33:AG33"/>
    <mergeCell ref="AT32:AW32"/>
    <mergeCell ref="Y32:AB32"/>
    <mergeCell ref="G32:K32"/>
    <mergeCell ref="L32:P32"/>
    <mergeCell ref="Q32:T32"/>
    <mergeCell ref="U32:X32"/>
    <mergeCell ref="AC32:AG32"/>
    <mergeCell ref="AH32:AK32"/>
    <mergeCell ref="AL32:AO32"/>
    <mergeCell ref="AP32:AS32"/>
    <mergeCell ref="AT33:AW33"/>
    <mergeCell ref="AH33:AK33"/>
    <mergeCell ref="AL33:AO33"/>
    <mergeCell ref="AP33:AS33"/>
    <mergeCell ref="AP35:AS35"/>
    <mergeCell ref="AT35:AW35"/>
    <mergeCell ref="Y35:AB35"/>
    <mergeCell ref="G35:K35"/>
    <mergeCell ref="L35:P35"/>
    <mergeCell ref="Q35:T35"/>
    <mergeCell ref="U35:X35"/>
    <mergeCell ref="AC35:AG35"/>
    <mergeCell ref="AH35:AK35"/>
    <mergeCell ref="AL35:AO35"/>
    <mergeCell ref="AT36:AW36"/>
    <mergeCell ref="Y36:AB36"/>
    <mergeCell ref="G36:K36"/>
    <mergeCell ref="L36:P36"/>
    <mergeCell ref="Q36:T36"/>
    <mergeCell ref="U36:X36"/>
    <mergeCell ref="AC36:AG36"/>
    <mergeCell ref="AH36:AK36"/>
    <mergeCell ref="AL36:AO36"/>
    <mergeCell ref="AP36:AS36"/>
    <mergeCell ref="AH37:AK37"/>
    <mergeCell ref="AL37:AO37"/>
    <mergeCell ref="AP37:AS37"/>
    <mergeCell ref="AT37:AW37"/>
    <mergeCell ref="Y37:AB37"/>
    <mergeCell ref="G37:K37"/>
    <mergeCell ref="L37:P37"/>
    <mergeCell ref="Q37:T37"/>
    <mergeCell ref="U37:X37"/>
    <mergeCell ref="AC37:AG37"/>
    <mergeCell ref="G39:K39"/>
    <mergeCell ref="L39:P39"/>
    <mergeCell ref="Q39:T39"/>
    <mergeCell ref="U39:X39"/>
    <mergeCell ref="AL38:AO38"/>
    <mergeCell ref="AP38:AS38"/>
    <mergeCell ref="AT38:AW38"/>
    <mergeCell ref="Y38:AB38"/>
    <mergeCell ref="G38:K38"/>
    <mergeCell ref="L38:P38"/>
    <mergeCell ref="Q38:T38"/>
    <mergeCell ref="U38:X38"/>
    <mergeCell ref="AC38:AG38"/>
    <mergeCell ref="AH38:AK38"/>
    <mergeCell ref="Y39:AB39"/>
    <mergeCell ref="AC39:AG39"/>
    <mergeCell ref="AH39:AK39"/>
    <mergeCell ref="AL39:AO39"/>
    <mergeCell ref="AP39:AS39"/>
    <mergeCell ref="AT39:AW39"/>
    <mergeCell ref="AT44:AW44"/>
    <mergeCell ref="Y44:AB44"/>
    <mergeCell ref="G44:K44"/>
    <mergeCell ref="L44:P44"/>
    <mergeCell ref="Q44:T44"/>
    <mergeCell ref="U44:X44"/>
    <mergeCell ref="AC44:AG44"/>
    <mergeCell ref="AH44:AK44"/>
    <mergeCell ref="AL44:AO44"/>
    <mergeCell ref="AP44:AS44"/>
    <mergeCell ref="AT23:AW23"/>
    <mergeCell ref="G24:K24"/>
    <mergeCell ref="L24:P24"/>
    <mergeCell ref="Q24:T24"/>
    <mergeCell ref="U24:X24"/>
    <mergeCell ref="Y24:AB24"/>
    <mergeCell ref="AC24:AG24"/>
    <mergeCell ref="AH24:AK24"/>
    <mergeCell ref="AL24:AO24"/>
    <mergeCell ref="AP24:AS24"/>
    <mergeCell ref="AT24:AW24"/>
    <mergeCell ref="G23:K23"/>
    <mergeCell ref="L23:P23"/>
    <mergeCell ref="Q23:T23"/>
    <mergeCell ref="U23:X23"/>
    <mergeCell ref="Y23:AB23"/>
    <mergeCell ref="AC23:AG23"/>
    <mergeCell ref="AH23:AK23"/>
    <mergeCell ref="AL23:AO23"/>
    <mergeCell ref="AP23:AS23"/>
    <mergeCell ref="AT28:AW28"/>
    <mergeCell ref="Y28:AB28"/>
    <mergeCell ref="Y33:AB33"/>
    <mergeCell ref="AX3:AX6"/>
    <mergeCell ref="AT29:AW29"/>
    <mergeCell ref="G34:K34"/>
    <mergeCell ref="L34:P34"/>
    <mergeCell ref="Q34:T34"/>
    <mergeCell ref="U34:X34"/>
    <mergeCell ref="Y34:AB34"/>
    <mergeCell ref="AC34:AG34"/>
    <mergeCell ref="AH34:AK34"/>
    <mergeCell ref="AL34:AO34"/>
    <mergeCell ref="AP34:AS34"/>
    <mergeCell ref="AT34:AW34"/>
    <mergeCell ref="G29:K29"/>
    <mergeCell ref="L29:P29"/>
    <mergeCell ref="Q29:T29"/>
    <mergeCell ref="U29:X29"/>
    <mergeCell ref="Y29:AB29"/>
    <mergeCell ref="AC29:AG29"/>
    <mergeCell ref="AH29:AK29"/>
    <mergeCell ref="AL29:AO29"/>
    <mergeCell ref="AP29:AS29"/>
  </mergeCells>
  <phoneticPr fontId="3"/>
  <pageMargins left="0.64" right="0.19685039370078741" top="0.59055118110236227" bottom="0.19685039370078741" header="0.51181102362204722" footer="0.31496062992125984"/>
  <pageSetup paperSize="9" scale="79" firstPageNumber="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Ⅱ-1</vt:lpstr>
      <vt:lpstr>'Ⅱ-1'!Print_Area</vt:lpstr>
    </vt:vector>
  </TitlesOfParts>
  <Company>交野市役所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交野市役所</dc:creator>
  <cp:lastModifiedBy>西浦 朋子</cp:lastModifiedBy>
  <cp:lastPrinted>2022-01-19T04:56:34Z</cp:lastPrinted>
  <dcterms:created xsi:type="dcterms:W3CDTF">2001-12-18T02:03:24Z</dcterms:created>
  <dcterms:modified xsi:type="dcterms:W3CDTF">2022-01-19T05:00:11Z</dcterms:modified>
</cp:coreProperties>
</file>